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firstSheet="1" activeTab="1"/>
  </bookViews>
  <sheets>
    <sheet name="报告审核底表" sheetId="4" state="hidden" r:id="rId1"/>
    <sheet name="报告总表" sheetId="5" r:id="rId2"/>
    <sheet name="_" sheetId="9" r:id="rId3"/>
  </sheets>
  <definedNames>
    <definedName name="_xlnm._FilterDatabase" localSheetId="0" hidden="1">报告审核底表!$A$5:$Y$18</definedName>
    <definedName name="_xlnm._FilterDatabase" localSheetId="1" hidden="1">报告总表!$A$4:$V$17</definedName>
    <definedName name="_xlnm._FilterDatabase" localSheetId="2" hidden="1">_!$A$4:$X$4</definedName>
    <definedName name="_xlnm.Print_Area" localSheetId="0">报告审核底表!$A$1:$W$36</definedName>
    <definedName name="_xlnm.Print_Area" localSheetId="1">报告总表!$A$1:$V$18</definedName>
    <definedName name="_xlnm.Print_Area" localSheetId="2">_!$A$1:$X$5</definedName>
  </definedNames>
  <calcPr calcId="144525"/>
</workbook>
</file>

<file path=xl/sharedStrings.xml><?xml version="1.0" encoding="utf-8"?>
<sst xmlns="http://schemas.openxmlformats.org/spreadsheetml/2006/main" count="415" uniqueCount="130">
  <si>
    <t>附件4</t>
  </si>
  <si>
    <t>武汉市政府性融资担保业务保费补助申请明细表</t>
  </si>
  <si>
    <t>申报机构名称（盖章）：武汉市夏创融资担保有限公司</t>
  </si>
  <si>
    <t>填报人及联系方式：黄芝鋆 18627976712</t>
  </si>
  <si>
    <t>申报日期：2026年5月13日</t>
  </si>
  <si>
    <t>单位：万元</t>
  </si>
  <si>
    <t>序号</t>
  </si>
  <si>
    <t>业务类型</t>
  </si>
  <si>
    <t>被担保对象名称（借款人）</t>
  </si>
  <si>
    <t>社会统一信用代码/身份证号码</t>
  </si>
  <si>
    <t>经营主体</t>
  </si>
  <si>
    <t>放款时经营主体工商注册所在区</t>
  </si>
  <si>
    <t>经营主体规模</t>
  </si>
  <si>
    <t>所属
行业</t>
  </si>
  <si>
    <t>贷款银行
名称</t>
  </si>
  <si>
    <t>担保贷款金额</t>
  </si>
  <si>
    <t>担保责任发生日期</t>
  </si>
  <si>
    <t>担保责任解保日期</t>
  </si>
  <si>
    <t>担保责任天数</t>
  </si>
  <si>
    <t>贷款
利率</t>
  </si>
  <si>
    <t>已收担保费</t>
  </si>
  <si>
    <t>年化担保费率</t>
  </si>
  <si>
    <t>拟申请补助额度</t>
  </si>
  <si>
    <t>贷款银行与被担保对象借款合同号</t>
  </si>
  <si>
    <t>担保机构与被担保对象担保合同号</t>
  </si>
  <si>
    <t>被担保对象业务联系人</t>
  </si>
  <si>
    <t>联系电话</t>
  </si>
  <si>
    <t>备注</t>
  </si>
  <si>
    <t>审计补贴金额</t>
  </si>
  <si>
    <t>审减金额</t>
  </si>
  <si>
    <t>单户业务</t>
  </si>
  <si>
    <t>武汉威普泰科技有限公司</t>
  </si>
  <si>
    <t>914201155979454879</t>
  </si>
  <si>
    <t>江夏区</t>
  </si>
  <si>
    <t>小微企业</t>
  </si>
  <si>
    <t>工业</t>
  </si>
  <si>
    <t>武汉江夏民生村镇银行</t>
  </si>
  <si>
    <t>HTI701202467347623</t>
  </si>
  <si>
    <t>[2024]夏创委保字第[004]号</t>
  </si>
  <si>
    <t>全欢</t>
  </si>
  <si>
    <t>兴业银行武汉分行</t>
  </si>
  <si>
    <t>兴银鄂流贷字2405第WH0041号</t>
  </si>
  <si>
    <t>[2024]夏创委保字第[005]号</t>
  </si>
  <si>
    <t>湖北艾克格林环保科技有限公司</t>
  </si>
  <si>
    <t>914201116918948664</t>
  </si>
  <si>
    <t>其他未列明行业</t>
  </si>
  <si>
    <t>HTI701202468066999</t>
  </si>
  <si>
    <t>[2024]夏创委保字第[008]号</t>
  </si>
  <si>
    <t>王永洪</t>
  </si>
  <si>
    <t>武汉天畅车辆灯具有限公司</t>
  </si>
  <si>
    <t>914201155683797708</t>
  </si>
  <si>
    <t>武汉农商行江夏支行</t>
  </si>
  <si>
    <t>HT0116703010220240530001</t>
  </si>
  <si>
    <t>[2024]夏创委保字第[007]号</t>
  </si>
  <si>
    <t>秦天</t>
  </si>
  <si>
    <t>武汉昌运兴隆再生物资有限公司</t>
  </si>
  <si>
    <t>91420115MA4KYRKGXK</t>
  </si>
  <si>
    <t>XWHTO86D001GWY</t>
  </si>
  <si>
    <t>[2024]夏创委保字第[009]号</t>
  </si>
  <si>
    <t>乔越奎</t>
  </si>
  <si>
    <t>武汉沐园晟农业科技有限公司</t>
  </si>
  <si>
    <t>91420115MA4KMR5B88</t>
  </si>
  <si>
    <t>农、林、牧、渔业</t>
  </si>
  <si>
    <t>汉口银行江夏支行</t>
  </si>
  <si>
    <t>HT2024062400000025</t>
  </si>
  <si>
    <t>[2024]夏创委保字第[012]号</t>
  </si>
  <si>
    <t>任文亮</t>
  </si>
  <si>
    <t>湖北金林原种畜牧有限公司</t>
  </si>
  <si>
    <t>91420115733541074J</t>
  </si>
  <si>
    <t>新型农业经营主体</t>
  </si>
  <si>
    <t>HTI701202469670988</t>
  </si>
  <si>
    <t>[2024]夏创委保字第[013]号</t>
  </si>
  <si>
    <t>林万清</t>
  </si>
  <si>
    <t>批量业务</t>
  </si>
  <si>
    <t>湖北捷斯凯建筑有限公司</t>
  </si>
  <si>
    <t>91420115MA49HUNJ9Q</t>
  </si>
  <si>
    <t>建筑业</t>
  </si>
  <si>
    <t>HT0117803010220240606001</t>
  </si>
  <si>
    <t>YQD2024ZWT003</t>
  </si>
  <si>
    <t>见贷即保</t>
  </si>
  <si>
    <t>武汉超好生物科技股份有限公司</t>
  </si>
  <si>
    <t>91420115562312903F</t>
  </si>
  <si>
    <t>HT0116703012720230515001</t>
  </si>
  <si>
    <t>YQD2023015</t>
  </si>
  <si>
    <t>武汉新瑞建筑机械设备有限公司</t>
  </si>
  <si>
    <t>91420115768096193A</t>
  </si>
  <si>
    <t>HT0116803010220230525001</t>
  </si>
  <si>
    <t>YQD2023016</t>
  </si>
  <si>
    <t>武汉桂山香米业有限公司</t>
  </si>
  <si>
    <t>91420115581836091N</t>
  </si>
  <si>
    <t>HT0117403011920230525001</t>
  </si>
  <si>
    <t>YQD2023020</t>
  </si>
  <si>
    <t>黄振武</t>
  </si>
  <si>
    <t>420115199306180091</t>
  </si>
  <si>
    <t>武汉市武汉开发区（汉南区）千瑞珠宝店</t>
  </si>
  <si>
    <t>92420113MACGGKP391</t>
  </si>
  <si>
    <t>武汉经开区（汉南区）</t>
  </si>
  <si>
    <t>个体工商户</t>
  </si>
  <si>
    <t>零售业</t>
  </si>
  <si>
    <t>交通银行武汉江夏支行</t>
  </si>
  <si>
    <t>202301421070999029200002612</t>
  </si>
  <si>
    <t>[2024]夏创委保字第[010]号</t>
  </si>
  <si>
    <t>黄海红</t>
  </si>
  <si>
    <t>420115199111180040</t>
  </si>
  <si>
    <t>武汉市武汉开发区（汉南区）金铭珠宝店</t>
  </si>
  <si>
    <t>92420113MACC7Q7J9R</t>
  </si>
  <si>
    <t>202301421070999029200002613</t>
  </si>
  <si>
    <t>[2024]夏创委保字第[011]号</t>
  </si>
  <si>
    <t>合计</t>
  </si>
  <si>
    <t>/</t>
  </si>
  <si>
    <t>填表说明：</t>
  </si>
  <si>
    <t>1.业务放款日期在2024年1月1日（含）之后业务根据本文件保费补助政策执行。当年年初实收资本数以上年末的年度审计报告中，审计机构审计的实收资本为准。</t>
  </si>
  <si>
    <t>2.业务类型：单户业务、批量业务。</t>
  </si>
  <si>
    <t>3.被担保对象（借款人）、社会统一信用代码/身份证号码：（1）被担保对象为个人请填写个人姓名及身份证号码；（2）被担保对象为法人请填写法人全称及社会统一信用代码</t>
  </si>
  <si>
    <t>4.放款时经营主体工商注册所在区：直接填写 XX 区，无需加武汉市，各区填写规范示例：江岸区、江汉区、硚口区、武昌区、汉阳区、青山区、洪山区、东西湖区、江夏区、蔡甸区、新洲区、黄陂区、东湖新技术开发区、武汉经开区（汉南区）、东湖风景区、长江新区。</t>
  </si>
  <si>
    <t>5.经营主体规模：按照工业和信息化部、国家统计局等部门联合制发的《中小企业划型标准规定》（工信部联企业〔2011〕300 号）中企业规模划分等标准进行填写，可填写小微企业、个体工商户、小微企业主、农户、新型农业经营主体等。</t>
  </si>
  <si>
    <t>6.所属行业：按照工业和信息化部、国家统计局等部门联合制发的《中小企业划型标准规定》（工信部联企业〔2011〕300 号）中行业划分进行填写。</t>
  </si>
  <si>
    <t>7.放款银行须明确至具体支行，填写示例：建设银行 XX 支行。银行行名称简称：中国农业银行、工商银行、建设银行、交行、武汉农商行、汉口银行、兴业银行、招商银行、广发银行、湖北银行、光大银行、平安银行、华夏银行、中信银行、民生村镇银行、韩国企业银行、众邦银行、浦发银行、浙商银行、恒丰银行、富邦华一银行、渤海银行、邮储银行等。</t>
  </si>
  <si>
    <t>8.担保贷款金额根据合同金额填写，单户（同一被担保对象）担保贷款金额不超过 1000 万元的部分，给予保费补助。举例：①当年单户 1 笔 1500 万 1 年期担保贷款，则可享受保费补助的担保贷款金额为 1000 万元。②当年单户 3 笔期限为 3 个月的担保贷款，担保贷款放款日与到期日互不重叠，每笔金额均为 500 万元，因当年新增余额未超过 1000 万元，此 3 笔期限 3 个月的 500 万元均可享受保费补助。③当年单户 2 笔 1 年期担保贷款，第 1 笔为 700 万元，第 2 笔为 800 万元，按照放款时间先后顺序，第 1 笔可享受保费补助的担保贷款金额为 700 万，第 2 笔可享受保费补助的担保贷款金额为 300 万元。</t>
  </si>
  <si>
    <t>9.担保责任发生日期为银行发放贷款日，担保责任保日期为客户还款日或担保机构代偿还款日，年份 - 月份 - 日期，填写示例：2024-01-01。</t>
  </si>
  <si>
    <t>10.担保责任天数：按实际贷款天数计算，实际贷款天数 = 担保责任保日期 - 担保责任发生日期，若担保贷款到期前担保机构已代偿，以代偿日期为担保保日期计算；若经营主体注销时间在担保贷款到期之前，以注销日期为担保责任保日期计算。</t>
  </si>
  <si>
    <t>11.年化担保费率：根据融资担保机构该笔业务实际收取的担保费用计算填写。</t>
  </si>
  <si>
    <t>12.被担保对象业务联系人：填写被担保对象经营主体联系姓名及手机号码。</t>
  </si>
  <si>
    <t>13.拟申请补助额度计算公式：拟申请补助额度 = 担保贷款金额 × 担保责任天数 ×365× 保费补助利率（向下取整）。</t>
  </si>
  <si>
    <t>14.多年期授信或延续续贷的政策性融资担保业务可申请属于本批次申报年度范围内的保费补助；逾期还款的政策性融资担保业务按原到期日计算实际用款天数申请保费补助；固定授信期间内多次循环用款的政策性融资担保业务，保费补助根据实际用款金额、实际用款天数计算，于该笔业务解保后统一申报。</t>
  </si>
  <si>
    <t>15.表格单位为万元，涉及金额、费用等栏目保留小数点后 4 位，担保费率保留小数点后 2 位。</t>
  </si>
  <si>
    <t xml:space="preserve">     附件5</t>
  </si>
  <si>
    <t>武汉市夏创融资担保有限公司2024年度第二批政策性融资担保业务保费补贴审核明细表</t>
  </si>
  <si>
    <t xml:space="preserve">     附件1</t>
  </si>
  <si>
    <t>武汉市夏创融资担保有限公司武汉市政府性融资担保业务保费补助申请明细表</t>
  </si>
</sst>
</file>

<file path=xl/styles.xml><?xml version="1.0" encoding="utf-8"?>
<styleSheet xmlns="http://schemas.openxmlformats.org/spreadsheetml/2006/main">
  <numFmts count="8">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_ "/>
    <numFmt numFmtId="177" formatCode="[$-409]yyyy/mm/dd;@"/>
    <numFmt numFmtId="178" formatCode="#,##0.0000_ "/>
    <numFmt numFmtId="179" formatCode="#,##0.0000"/>
  </numFmts>
  <fonts count="32">
    <font>
      <sz val="11"/>
      <color theme="1"/>
      <name val="宋体"/>
      <charset val="134"/>
      <scheme val="minor"/>
    </font>
    <font>
      <sz val="12"/>
      <name val="宋体"/>
      <charset val="134"/>
    </font>
    <font>
      <sz val="16"/>
      <color theme="1"/>
      <name val="仿宋"/>
      <charset val="134"/>
    </font>
    <font>
      <sz val="11"/>
      <color rgb="FF000000"/>
      <name val="仿宋"/>
      <charset val="134"/>
    </font>
    <font>
      <sz val="11"/>
      <color theme="1"/>
      <name val="仿宋"/>
      <charset val="134"/>
    </font>
    <font>
      <b/>
      <sz val="11"/>
      <color rgb="FF000000"/>
      <name val="仿宋"/>
      <charset val="134"/>
    </font>
    <font>
      <sz val="10"/>
      <name val="仿宋"/>
      <charset val="134"/>
    </font>
    <font>
      <sz val="10"/>
      <name val="宋体"/>
      <charset val="134"/>
    </font>
    <font>
      <sz val="15"/>
      <color theme="1"/>
      <name val="仿宋"/>
      <charset val="134"/>
    </font>
    <font>
      <sz val="10"/>
      <color theme="1"/>
      <name val="仿宋"/>
      <charset val="134"/>
    </font>
    <font>
      <sz val="10"/>
      <color theme="1"/>
      <name val="宋体"/>
      <charset val="134"/>
      <scheme val="minor"/>
    </font>
    <font>
      <sz val="16"/>
      <color rgb="FF000000"/>
      <name val="方正小标宋简体"/>
      <charset val="134"/>
    </font>
    <font>
      <sz val="9"/>
      <color rgb="FF000000"/>
      <name val="宋体"/>
      <charset val="134"/>
    </font>
    <font>
      <b/>
      <sz val="11"/>
      <color rgb="FF3F3F3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7" tint="0.8"/>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17" borderId="0" applyNumberFormat="0" applyBorder="0" applyAlignment="0" applyProtection="0">
      <alignment vertical="center"/>
    </xf>
    <xf numFmtId="0" fontId="19"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4" borderId="0" applyNumberFormat="0" applyBorder="0" applyAlignment="0" applyProtection="0">
      <alignment vertical="center"/>
    </xf>
    <xf numFmtId="0" fontId="22" fillId="11" borderId="0" applyNumberFormat="0" applyBorder="0" applyAlignment="0" applyProtection="0">
      <alignment vertical="center"/>
    </xf>
    <xf numFmtId="43" fontId="0" fillId="0" borderId="0" applyFont="0" applyFill="0" applyBorder="0" applyAlignment="0" applyProtection="0">
      <alignment vertical="center"/>
    </xf>
    <xf numFmtId="0" fontId="23" fillId="20"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9" applyNumberFormat="0" applyFont="0" applyAlignment="0" applyProtection="0">
      <alignment vertical="center"/>
    </xf>
    <xf numFmtId="0" fontId="23" fillId="24" borderId="0" applyNumberFormat="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7" applyNumberFormat="0" applyFill="0" applyAlignment="0" applyProtection="0">
      <alignment vertical="center"/>
    </xf>
    <xf numFmtId="0" fontId="20" fillId="0" borderId="7" applyNumberFormat="0" applyFill="0" applyAlignment="0" applyProtection="0">
      <alignment vertical="center"/>
    </xf>
    <xf numFmtId="0" fontId="23" fillId="19" borderId="0" applyNumberFormat="0" applyBorder="0" applyAlignment="0" applyProtection="0">
      <alignment vertical="center"/>
    </xf>
    <xf numFmtId="0" fontId="24" fillId="0" borderId="10" applyNumberFormat="0" applyFill="0" applyAlignment="0" applyProtection="0">
      <alignment vertical="center"/>
    </xf>
    <xf numFmtId="0" fontId="23" fillId="23" borderId="0" applyNumberFormat="0" applyBorder="0" applyAlignment="0" applyProtection="0">
      <alignment vertical="center"/>
    </xf>
    <xf numFmtId="0" fontId="13" fillId="6" borderId="5" applyNumberFormat="0" applyAlignment="0" applyProtection="0">
      <alignment vertical="center"/>
    </xf>
    <xf numFmtId="0" fontId="17" fillId="6" borderId="8" applyNumberFormat="0" applyAlignment="0" applyProtection="0">
      <alignment vertical="center"/>
    </xf>
    <xf numFmtId="0" fontId="26" fillId="21" borderId="11" applyNumberFormat="0" applyAlignment="0" applyProtection="0">
      <alignment vertical="center"/>
    </xf>
    <xf numFmtId="0" fontId="21" fillId="25" borderId="0" applyNumberFormat="0" applyBorder="0" applyAlignment="0" applyProtection="0">
      <alignment vertical="center"/>
    </xf>
    <xf numFmtId="0" fontId="23" fillId="27" borderId="0" applyNumberFormat="0" applyBorder="0" applyAlignment="0" applyProtection="0">
      <alignment vertical="center"/>
    </xf>
    <xf numFmtId="0" fontId="15" fillId="0" borderId="6" applyNumberFormat="0" applyFill="0" applyAlignment="0" applyProtection="0">
      <alignment vertical="center"/>
    </xf>
    <xf numFmtId="0" fontId="30" fillId="0" borderId="12" applyNumberFormat="0" applyFill="0" applyAlignment="0" applyProtection="0">
      <alignment vertical="center"/>
    </xf>
    <xf numFmtId="0" fontId="31" fillId="30" borderId="0" applyNumberFormat="0" applyBorder="0" applyAlignment="0" applyProtection="0">
      <alignment vertical="center"/>
    </xf>
    <xf numFmtId="0" fontId="29" fillId="22" borderId="0" applyNumberFormat="0" applyBorder="0" applyAlignment="0" applyProtection="0">
      <alignment vertical="center"/>
    </xf>
    <xf numFmtId="0" fontId="21" fillId="16" borderId="0" applyNumberFormat="0" applyBorder="0" applyAlignment="0" applyProtection="0">
      <alignment vertical="center"/>
    </xf>
    <xf numFmtId="0" fontId="23" fillId="33" borderId="0" applyNumberFormat="0" applyBorder="0" applyAlignment="0" applyProtection="0">
      <alignment vertical="center"/>
    </xf>
    <xf numFmtId="0" fontId="21" fillId="15" borderId="0" applyNumberFormat="0" applyBorder="0" applyAlignment="0" applyProtection="0">
      <alignment vertical="center"/>
    </xf>
    <xf numFmtId="0" fontId="21" fillId="13" borderId="0" applyNumberFormat="0" applyBorder="0" applyAlignment="0" applyProtection="0">
      <alignment vertical="center"/>
    </xf>
    <xf numFmtId="0" fontId="21" fillId="29" borderId="0" applyNumberFormat="0" applyBorder="0" applyAlignment="0" applyProtection="0">
      <alignment vertical="center"/>
    </xf>
    <xf numFmtId="0" fontId="21" fillId="10" borderId="0" applyNumberFormat="0" applyBorder="0" applyAlignment="0" applyProtection="0">
      <alignment vertical="center"/>
    </xf>
    <xf numFmtId="0" fontId="23" fillId="32" borderId="0" applyNumberFormat="0" applyBorder="0" applyAlignment="0" applyProtection="0">
      <alignment vertical="center"/>
    </xf>
    <xf numFmtId="0" fontId="23" fillId="26" borderId="0" applyNumberFormat="0" applyBorder="0" applyAlignment="0" applyProtection="0">
      <alignment vertical="center"/>
    </xf>
    <xf numFmtId="0" fontId="21" fillId="28" borderId="0" applyNumberFormat="0" applyBorder="0" applyAlignment="0" applyProtection="0">
      <alignment vertical="center"/>
    </xf>
    <xf numFmtId="0" fontId="21" fillId="9" borderId="0" applyNumberFormat="0" applyBorder="0" applyAlignment="0" applyProtection="0">
      <alignment vertical="center"/>
    </xf>
    <xf numFmtId="0" fontId="23" fillId="31" borderId="0" applyNumberFormat="0" applyBorder="0" applyAlignment="0" applyProtection="0">
      <alignment vertical="center"/>
    </xf>
    <xf numFmtId="0" fontId="21" fillId="12" borderId="0" applyNumberFormat="0" applyBorder="0" applyAlignment="0" applyProtection="0">
      <alignment vertical="center"/>
    </xf>
    <xf numFmtId="0" fontId="23" fillId="18" borderId="0" applyNumberFormat="0" applyBorder="0" applyAlignment="0" applyProtection="0">
      <alignment vertical="center"/>
    </xf>
    <xf numFmtId="0" fontId="23" fillId="34" borderId="0" applyNumberFormat="0" applyBorder="0" applyAlignment="0" applyProtection="0">
      <alignment vertical="center"/>
    </xf>
    <xf numFmtId="0" fontId="21" fillId="35" borderId="0" applyNumberFormat="0" applyBorder="0" applyAlignment="0" applyProtection="0">
      <alignment vertical="center"/>
    </xf>
    <xf numFmtId="0" fontId="23" fillId="36" borderId="0" applyNumberFormat="0" applyBorder="0" applyAlignment="0" applyProtection="0">
      <alignment vertical="center"/>
    </xf>
  </cellStyleXfs>
  <cellXfs count="8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178" fontId="1" fillId="0" borderId="0" xfId="0" applyNumberFormat="1" applyFont="1" applyFill="1" applyAlignment="1">
      <alignment vertical="center"/>
    </xf>
    <xf numFmtId="177" fontId="1" fillId="0" borderId="0" xfId="0" applyNumberFormat="1" applyFont="1" applyFill="1" applyAlignment="1">
      <alignment vertical="center"/>
    </xf>
    <xf numFmtId="0" fontId="1" fillId="0" borderId="0" xfId="0" applyNumberFormat="1" applyFont="1" applyFill="1" applyAlignment="1">
      <alignment vertical="center"/>
    </xf>
    <xf numFmtId="176" fontId="1" fillId="0" borderId="0" xfId="0" applyNumberFormat="1" applyFont="1" applyFill="1" applyAlignment="1">
      <alignment vertical="center"/>
    </xf>
    <xf numFmtId="0" fontId="1" fillId="0" borderId="0" xfId="0" applyFont="1" applyFill="1" applyAlignment="1">
      <alignment vertical="center" wrapText="1"/>
    </xf>
    <xf numFmtId="178" fontId="1" fillId="0" borderId="0" xfId="0" applyNumberFormat="1" applyFont="1" applyFill="1" applyAlignment="1">
      <alignment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justify"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alignment vertical="center"/>
    </xf>
    <xf numFmtId="178" fontId="2" fillId="0" borderId="0" xfId="0" applyNumberFormat="1" applyFont="1" applyFill="1" applyAlignment="1">
      <alignment horizontal="center" vertical="center"/>
    </xf>
    <xf numFmtId="177" fontId="2" fillId="0" borderId="0" xfId="0" applyNumberFormat="1" applyFont="1" applyFill="1" applyAlignment="1">
      <alignment horizontal="center" vertical="center"/>
    </xf>
    <xf numFmtId="178" fontId="4" fillId="0" borderId="0" xfId="0" applyNumberFormat="1" applyFont="1" applyFill="1" applyAlignment="1">
      <alignment horizontal="left" vertical="center"/>
    </xf>
    <xf numFmtId="177" fontId="4" fillId="0" borderId="0" xfId="0" applyNumberFormat="1" applyFont="1" applyFill="1" applyAlignment="1">
      <alignment horizontal="left" vertical="center"/>
    </xf>
    <xf numFmtId="178"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right" vertical="center" wrapText="1"/>
    </xf>
    <xf numFmtId="177" fontId="5"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178" fontId="2" fillId="0" borderId="0" xfId="0" applyNumberFormat="1" applyFont="1" applyFill="1" applyAlignment="1">
      <alignment horizontal="center" vertical="center" wrapText="1"/>
    </xf>
    <xf numFmtId="0" fontId="4" fillId="0" borderId="0" xfId="0" applyNumberFormat="1" applyFont="1" applyFill="1" applyAlignment="1">
      <alignment horizontal="justify" vertical="center"/>
    </xf>
    <xf numFmtId="176" fontId="4" fillId="0" borderId="0" xfId="0" applyNumberFormat="1" applyFont="1" applyFill="1" applyAlignment="1">
      <alignment horizontal="justify" vertical="center"/>
    </xf>
    <xf numFmtId="0" fontId="4" fillId="0" borderId="0" xfId="0" applyFont="1" applyFill="1" applyAlignment="1">
      <alignment vertical="center"/>
    </xf>
    <xf numFmtId="178" fontId="4" fillId="0" borderId="0" xfId="0" applyNumberFormat="1" applyFont="1" applyFill="1" applyAlignment="1">
      <alignment horizontal="center" vertical="center"/>
    </xf>
    <xf numFmtId="0" fontId="4"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0" fontId="0" fillId="0" borderId="0" xfId="0" applyFill="1">
      <alignment vertical="center"/>
    </xf>
    <xf numFmtId="178" fontId="3" fillId="0" borderId="1" xfId="0" applyNumberFormat="1" applyFont="1" applyFill="1" applyBorder="1" applyAlignment="1">
      <alignment horizontal="right" vertical="center" wrapText="1"/>
    </xf>
    <xf numFmtId="1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right" vertical="center" wrapText="1"/>
    </xf>
    <xf numFmtId="0" fontId="7" fillId="0" borderId="0" xfId="0" applyFont="1" applyFill="1" applyAlignment="1">
      <alignment vertical="center"/>
    </xf>
    <xf numFmtId="179" fontId="1" fillId="0" borderId="0" xfId="0" applyNumberFormat="1" applyFont="1" applyFill="1" applyAlignment="1">
      <alignment vertical="center"/>
    </xf>
    <xf numFmtId="0" fontId="8" fillId="0" borderId="0" xfId="0" applyFont="1" applyFill="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9" fillId="0" borderId="0" xfId="0" applyFont="1" applyFill="1" applyAlignment="1">
      <alignment horizontal="left" vertical="center"/>
    </xf>
    <xf numFmtId="0" fontId="10" fillId="0" borderId="0" xfId="0" applyFont="1" applyFill="1">
      <alignment vertical="center"/>
    </xf>
    <xf numFmtId="0" fontId="6" fillId="0" borderId="0" xfId="0" applyFont="1" applyFill="1" applyAlignment="1">
      <alignment horizontal="left" vertical="center" wrapText="1"/>
    </xf>
    <xf numFmtId="177" fontId="8" fillId="0" borderId="0" xfId="0" applyNumberFormat="1" applyFont="1" applyFill="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177" fontId="3" fillId="0" borderId="4"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77" fontId="10" fillId="0" borderId="0" xfId="0" applyNumberFormat="1" applyFont="1" applyFill="1">
      <alignment vertical="center"/>
    </xf>
    <xf numFmtId="177" fontId="6" fillId="0" borderId="0" xfId="0" applyNumberFormat="1" applyFont="1" applyFill="1" applyAlignment="1">
      <alignment vertical="center"/>
    </xf>
    <xf numFmtId="177" fontId="6" fillId="0" borderId="0" xfId="0" applyNumberFormat="1" applyFont="1" applyFill="1" applyAlignment="1">
      <alignment horizontal="left" vertical="center" wrapText="1"/>
    </xf>
    <xf numFmtId="0" fontId="8" fillId="0" borderId="0" xfId="0" applyNumberFormat="1" applyFont="1" applyFill="1" applyAlignment="1">
      <alignment horizontal="center" vertical="center"/>
    </xf>
    <xf numFmtId="176" fontId="8" fillId="0" borderId="0" xfId="0" applyNumberFormat="1" applyFont="1" applyFill="1" applyAlignment="1">
      <alignment horizontal="center" vertical="center"/>
    </xf>
    <xf numFmtId="0" fontId="8" fillId="0" borderId="0" xfId="0" applyFont="1" applyFill="1" applyAlignment="1">
      <alignment horizontal="center" vertical="center" wrapText="1"/>
    </xf>
    <xf numFmtId="179" fontId="11" fillId="0" borderId="0" xfId="0" applyNumberFormat="1" applyFont="1" applyFill="1" applyAlignment="1">
      <alignment vertical="center"/>
    </xf>
    <xf numFmtId="0" fontId="4" fillId="0" borderId="0" xfId="0" applyFont="1" applyFill="1" applyAlignment="1">
      <alignment horizontal="left" vertical="center" wrapText="1"/>
    </xf>
    <xf numFmtId="179" fontId="1" fillId="0" borderId="0" xfId="0" applyNumberFormat="1" applyFont="1" applyFill="1" applyAlignment="1">
      <alignment vertical="center" wrapText="1"/>
    </xf>
    <xf numFmtId="179" fontId="12" fillId="4" borderId="2" xfId="0" applyNumberFormat="1" applyFont="1" applyFill="1" applyBorder="1" applyAlignment="1">
      <alignment horizontal="center" vertical="center" wrapText="1"/>
    </xf>
    <xf numFmtId="179" fontId="7" fillId="5" borderId="1" xfId="0" applyNumberFormat="1" applyFont="1" applyFill="1" applyBorder="1" applyAlignment="1">
      <alignment horizontal="center" vertical="center"/>
    </xf>
    <xf numFmtId="179" fontId="0" fillId="0" borderId="0" xfId="0" applyNumberFormat="1">
      <alignment vertical="center"/>
    </xf>
    <xf numFmtId="0" fontId="10" fillId="0" borderId="0" xfId="0" applyNumberFormat="1" applyFont="1" applyFill="1">
      <alignment vertical="center"/>
    </xf>
    <xf numFmtId="176" fontId="10" fillId="0" borderId="0" xfId="0" applyNumberFormat="1" applyFont="1" applyFill="1">
      <alignment vertical="center"/>
    </xf>
    <xf numFmtId="49" fontId="3" fillId="0" borderId="0" xfId="0" applyNumberFormat="1" applyFont="1" applyFill="1" applyBorder="1" applyAlignment="1">
      <alignment horizontal="left" vertical="top" wrapText="1"/>
    </xf>
    <xf numFmtId="49" fontId="3" fillId="0" borderId="0" xfId="0" applyNumberFormat="1" applyFont="1" applyFill="1" applyAlignment="1">
      <alignment horizontal="left" vertical="top" wrapText="1"/>
    </xf>
    <xf numFmtId="0" fontId="6" fillId="0" borderId="0" xfId="0" applyNumberFormat="1" applyFont="1" applyFill="1" applyAlignment="1">
      <alignment vertical="center"/>
    </xf>
    <xf numFmtId="176" fontId="6" fillId="0" borderId="0" xfId="0" applyNumberFormat="1" applyFont="1" applyFill="1" applyAlignment="1">
      <alignment vertical="center"/>
    </xf>
    <xf numFmtId="0" fontId="6" fillId="0" borderId="0" xfId="0" applyFont="1" applyFill="1" applyAlignment="1">
      <alignment vertical="center" wrapText="1"/>
    </xf>
    <xf numFmtId="0" fontId="6" fillId="0" borderId="0" xfId="0" applyNumberFormat="1" applyFont="1" applyFill="1" applyAlignment="1">
      <alignment horizontal="left" vertical="center" wrapText="1"/>
    </xf>
    <xf numFmtId="176" fontId="6" fillId="0" borderId="0" xfId="0" applyNumberFormat="1" applyFont="1" applyFill="1" applyAlignment="1">
      <alignment horizontal="left" vertical="center" wrapText="1"/>
    </xf>
    <xf numFmtId="0" fontId="11" fillId="0" borderId="0" xfId="0" applyFont="1" applyFill="1" applyAlignment="1">
      <alignment vertical="center"/>
    </xf>
    <xf numFmtId="176" fontId="12" fillId="4" borderId="2" xfId="0" applyNumberFormat="1" applyFont="1" applyFill="1" applyBorder="1" applyAlignment="1">
      <alignment horizontal="center" vertical="center" wrapText="1"/>
    </xf>
    <xf numFmtId="43" fontId="7" fillId="5"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41"/>
  <sheetViews>
    <sheetView zoomScale="70" zoomScaleNormal="70" workbookViewId="0">
      <pane xSplit="3" ySplit="5" topLeftCell="F15" activePane="bottomRight" state="frozen"/>
      <selection/>
      <selection pane="topRight"/>
      <selection pane="bottomLeft"/>
      <selection pane="bottomRight" activeCell="Y20" sqref="Y20"/>
    </sheetView>
  </sheetViews>
  <sheetFormatPr defaultColWidth="9" defaultRowHeight="15.6"/>
  <cols>
    <col min="1" max="1" width="6.21296296296296" style="2" customWidth="1"/>
    <col min="2" max="2" width="5.78703703703704" style="2" customWidth="1"/>
    <col min="3" max="3" width="14.5092592592593" style="2" customWidth="1"/>
    <col min="4" max="4" width="9.80555555555556" style="2" customWidth="1"/>
    <col min="5" max="5" width="16.1944444444444" style="2" customWidth="1"/>
    <col min="6" max="6" width="9.80555555555556" style="2" customWidth="1"/>
    <col min="7" max="7" width="9.03703703703704" style="2" customWidth="1"/>
    <col min="8" max="9" width="9" style="2" customWidth="1"/>
    <col min="10" max="10" width="12.6759259259259" style="2" customWidth="1"/>
    <col min="11" max="11" width="11.1111111111111" style="2" customWidth="1"/>
    <col min="12" max="12" width="11.8796296296296" style="4" customWidth="1"/>
    <col min="13" max="13" width="11.5" style="2" customWidth="1"/>
    <col min="14" max="14" width="10.5740740740741" style="2" customWidth="1"/>
    <col min="15" max="16" width="9" style="2" customWidth="1"/>
    <col min="17" max="17" width="9.66666666666667" style="5" customWidth="1"/>
    <col min="18" max="18" width="12.2777777777778" style="6" customWidth="1"/>
    <col min="19" max="19" width="13.9814814814815" style="2" customWidth="1"/>
    <col min="20" max="20" width="12.4166666666667" style="2" customWidth="1"/>
    <col min="21" max="21" width="9" style="2" customWidth="1" outlineLevel="1"/>
    <col min="22" max="22" width="12.9444444444444" style="7" customWidth="1" outlineLevel="1"/>
    <col min="23" max="23" width="7.71296296296296" style="7" customWidth="1" outlineLevel="1"/>
    <col min="24" max="24" width="9" style="44"/>
    <col min="25" max="25" width="9.72222222222222" style="2"/>
    <col min="26" max="16384" width="9" style="2"/>
  </cols>
  <sheetData>
    <row r="1" ht="21" customHeight="1" spans="1:1">
      <c r="A1" s="2" t="s">
        <v>0</v>
      </c>
    </row>
    <row r="2" ht="21.6" spans="1:25">
      <c r="A2" s="45" t="s">
        <v>1</v>
      </c>
      <c r="B2" s="45"/>
      <c r="C2" s="45"/>
      <c r="D2" s="45"/>
      <c r="E2" s="45"/>
      <c r="F2" s="45"/>
      <c r="G2" s="45"/>
      <c r="H2" s="45"/>
      <c r="I2" s="45"/>
      <c r="J2" s="45"/>
      <c r="K2" s="45"/>
      <c r="L2" s="51"/>
      <c r="M2" s="45"/>
      <c r="N2" s="45"/>
      <c r="O2" s="45"/>
      <c r="P2" s="45"/>
      <c r="Q2" s="59"/>
      <c r="R2" s="60"/>
      <c r="S2" s="45"/>
      <c r="T2" s="45"/>
      <c r="U2" s="45"/>
      <c r="V2" s="61"/>
      <c r="W2" s="61"/>
      <c r="X2" s="62"/>
      <c r="Y2" s="77"/>
    </row>
    <row r="3" ht="16.35" customHeight="1" spans="1:25">
      <c r="A3" s="11" t="s">
        <v>2</v>
      </c>
      <c r="B3" s="11"/>
      <c r="C3" s="11"/>
      <c r="D3" s="11"/>
      <c r="E3" s="12"/>
      <c r="F3" s="13"/>
      <c r="G3" s="13"/>
      <c r="H3" s="12" t="s">
        <v>3</v>
      </c>
      <c r="I3" s="12"/>
      <c r="J3" s="12"/>
      <c r="K3" s="12"/>
      <c r="L3" s="20"/>
      <c r="M3" s="13"/>
      <c r="N3" s="12" t="s">
        <v>4</v>
      </c>
      <c r="O3" s="12"/>
      <c r="P3" s="12"/>
      <c r="Q3" s="29"/>
      <c r="R3" s="30"/>
      <c r="S3" s="13"/>
      <c r="T3" s="13"/>
      <c r="U3" s="12" t="s">
        <v>5</v>
      </c>
      <c r="V3" s="63"/>
      <c r="W3" s="63"/>
      <c r="X3" s="62"/>
      <c r="Y3" s="77"/>
    </row>
    <row r="4" ht="43.2" customHeight="1" spans="1:25">
      <c r="A4" s="14" t="s">
        <v>6</v>
      </c>
      <c r="B4" s="14" t="s">
        <v>7</v>
      </c>
      <c r="C4" s="14" t="s">
        <v>8</v>
      </c>
      <c r="D4" s="14" t="s">
        <v>9</v>
      </c>
      <c r="E4" s="14" t="s">
        <v>10</v>
      </c>
      <c r="F4" s="14" t="s">
        <v>9</v>
      </c>
      <c r="G4" s="14" t="s">
        <v>11</v>
      </c>
      <c r="H4" s="14" t="s">
        <v>12</v>
      </c>
      <c r="I4" s="52" t="s">
        <v>13</v>
      </c>
      <c r="J4" s="14" t="s">
        <v>14</v>
      </c>
      <c r="K4" s="14" t="s">
        <v>15</v>
      </c>
      <c r="L4" s="22" t="s">
        <v>16</v>
      </c>
      <c r="M4" s="14" t="s">
        <v>17</v>
      </c>
      <c r="N4" s="14" t="s">
        <v>18</v>
      </c>
      <c r="O4" s="52" t="s">
        <v>19</v>
      </c>
      <c r="P4" s="14" t="s">
        <v>20</v>
      </c>
      <c r="Q4" s="34" t="s">
        <v>21</v>
      </c>
      <c r="R4" s="35" t="s">
        <v>22</v>
      </c>
      <c r="S4" s="14" t="s">
        <v>23</v>
      </c>
      <c r="T4" s="14" t="s">
        <v>24</v>
      </c>
      <c r="U4" s="14" t="s">
        <v>25</v>
      </c>
      <c r="V4" s="14" t="s">
        <v>26</v>
      </c>
      <c r="W4" s="14" t="s">
        <v>27</v>
      </c>
      <c r="X4" s="64"/>
      <c r="Y4" s="7"/>
    </row>
    <row r="5" ht="35" customHeight="1" spans="1:25">
      <c r="A5" s="14"/>
      <c r="B5" s="14"/>
      <c r="C5" s="14"/>
      <c r="D5" s="14"/>
      <c r="E5" s="14"/>
      <c r="F5" s="14"/>
      <c r="G5" s="14"/>
      <c r="H5" s="14"/>
      <c r="I5" s="53"/>
      <c r="J5" s="14"/>
      <c r="K5" s="14"/>
      <c r="L5" s="22"/>
      <c r="M5" s="14"/>
      <c r="N5" s="14"/>
      <c r="O5" s="53"/>
      <c r="P5" s="14"/>
      <c r="Q5" s="34"/>
      <c r="R5" s="35"/>
      <c r="S5" s="14"/>
      <c r="T5" s="14"/>
      <c r="U5" s="14"/>
      <c r="V5" s="14"/>
      <c r="W5" s="14"/>
      <c r="X5" s="65" t="s">
        <v>28</v>
      </c>
      <c r="Y5" s="78" t="s">
        <v>29</v>
      </c>
    </row>
    <row r="6" ht="45" customHeight="1" spans="1:25">
      <c r="A6" s="14">
        <v>1</v>
      </c>
      <c r="B6" s="14" t="s">
        <v>30</v>
      </c>
      <c r="C6" s="14" t="s">
        <v>31</v>
      </c>
      <c r="D6" s="14" t="s">
        <v>32</v>
      </c>
      <c r="E6" s="14" t="s">
        <v>31</v>
      </c>
      <c r="F6" s="14" t="s">
        <v>32</v>
      </c>
      <c r="G6" s="14" t="s">
        <v>33</v>
      </c>
      <c r="H6" s="14" t="s">
        <v>34</v>
      </c>
      <c r="I6" s="53" t="s">
        <v>35</v>
      </c>
      <c r="J6" s="14" t="s">
        <v>36</v>
      </c>
      <c r="K6" s="14">
        <v>300</v>
      </c>
      <c r="L6" s="54">
        <v>45423</v>
      </c>
      <c r="M6" s="54">
        <v>45784</v>
      </c>
      <c r="N6" s="14">
        <f t="shared" ref="N6:N9" si="0">M6-L6</f>
        <v>361</v>
      </c>
      <c r="O6" s="53">
        <v>4.5</v>
      </c>
      <c r="P6" s="14">
        <f t="shared" ref="P6:P9" si="1">K6*Q6</f>
        <v>1.5</v>
      </c>
      <c r="Q6" s="41">
        <v>0.005</v>
      </c>
      <c r="R6" s="35">
        <f t="shared" ref="R6:R8" si="2">ROUNDDOWN(K6*N6/365*1%,4)</f>
        <v>2.9671</v>
      </c>
      <c r="S6" s="14" t="s">
        <v>37</v>
      </c>
      <c r="T6" s="14" t="s">
        <v>38</v>
      </c>
      <c r="U6" s="14" t="s">
        <v>39</v>
      </c>
      <c r="V6" s="14">
        <v>13071203598</v>
      </c>
      <c r="W6" s="14"/>
      <c r="X6" s="66">
        <v>2.9671</v>
      </c>
      <c r="Y6" s="79">
        <v>0</v>
      </c>
    </row>
    <row r="7" ht="45" customHeight="1" spans="1:25">
      <c r="A7" s="14">
        <v>2</v>
      </c>
      <c r="B7" s="14" t="s">
        <v>30</v>
      </c>
      <c r="C7" s="14" t="s">
        <v>31</v>
      </c>
      <c r="D7" s="14" t="s">
        <v>32</v>
      </c>
      <c r="E7" s="14" t="s">
        <v>31</v>
      </c>
      <c r="F7" s="14" t="s">
        <v>32</v>
      </c>
      <c r="G7" s="14" t="s">
        <v>33</v>
      </c>
      <c r="H7" s="14" t="s">
        <v>34</v>
      </c>
      <c r="I7" s="53" t="s">
        <v>35</v>
      </c>
      <c r="J7" s="14" t="s">
        <v>40</v>
      </c>
      <c r="K7" s="14">
        <v>700</v>
      </c>
      <c r="L7" s="54">
        <v>45429</v>
      </c>
      <c r="M7" s="54">
        <v>45793</v>
      </c>
      <c r="N7" s="14">
        <f t="shared" si="0"/>
        <v>364</v>
      </c>
      <c r="O7" s="53">
        <v>5</v>
      </c>
      <c r="P7" s="14">
        <f t="shared" si="1"/>
        <v>3.5</v>
      </c>
      <c r="Q7" s="41">
        <v>0.005</v>
      </c>
      <c r="R7" s="35">
        <f t="shared" si="2"/>
        <v>6.9808</v>
      </c>
      <c r="S7" s="14" t="s">
        <v>41</v>
      </c>
      <c r="T7" s="14" t="s">
        <v>42</v>
      </c>
      <c r="U7" s="14" t="s">
        <v>39</v>
      </c>
      <c r="V7" s="14">
        <v>13071203598</v>
      </c>
      <c r="W7" s="14"/>
      <c r="X7" s="66">
        <v>6.9808</v>
      </c>
      <c r="Y7" s="79">
        <v>0</v>
      </c>
    </row>
    <row r="8" ht="45" customHeight="1" spans="1:25">
      <c r="A8" s="14">
        <v>3</v>
      </c>
      <c r="B8" s="14" t="s">
        <v>30</v>
      </c>
      <c r="C8" s="14" t="s">
        <v>43</v>
      </c>
      <c r="D8" s="14" t="s">
        <v>44</v>
      </c>
      <c r="E8" s="14" t="s">
        <v>43</v>
      </c>
      <c r="F8" s="14" t="s">
        <v>44</v>
      </c>
      <c r="G8" s="14" t="s">
        <v>33</v>
      </c>
      <c r="H8" s="14" t="s">
        <v>34</v>
      </c>
      <c r="I8" s="53" t="s">
        <v>45</v>
      </c>
      <c r="J8" s="55" t="s">
        <v>36</v>
      </c>
      <c r="K8" s="14">
        <v>609</v>
      </c>
      <c r="L8" s="54">
        <v>45441</v>
      </c>
      <c r="M8" s="54">
        <v>45806</v>
      </c>
      <c r="N8" s="14">
        <f t="shared" si="0"/>
        <v>365</v>
      </c>
      <c r="O8" s="53">
        <v>4.45</v>
      </c>
      <c r="P8" s="14">
        <f t="shared" si="1"/>
        <v>3.045</v>
      </c>
      <c r="Q8" s="41">
        <v>0.005</v>
      </c>
      <c r="R8" s="35">
        <f t="shared" si="2"/>
        <v>6.09</v>
      </c>
      <c r="S8" s="14" t="s">
        <v>46</v>
      </c>
      <c r="T8" s="14" t="s">
        <v>47</v>
      </c>
      <c r="U8" s="14" t="s">
        <v>48</v>
      </c>
      <c r="V8" s="14">
        <v>13377856667</v>
      </c>
      <c r="W8" s="14"/>
      <c r="X8" s="66">
        <v>6.09</v>
      </c>
      <c r="Y8" s="79">
        <v>0</v>
      </c>
    </row>
    <row r="9" ht="45" customHeight="1" spans="1:25">
      <c r="A9" s="14">
        <v>4</v>
      </c>
      <c r="B9" s="14" t="s">
        <v>30</v>
      </c>
      <c r="C9" s="14" t="s">
        <v>49</v>
      </c>
      <c r="D9" s="14" t="s">
        <v>50</v>
      </c>
      <c r="E9" s="14" t="s">
        <v>49</v>
      </c>
      <c r="F9" s="14" t="s">
        <v>50</v>
      </c>
      <c r="G9" s="14" t="s">
        <v>33</v>
      </c>
      <c r="H9" s="14" t="s">
        <v>34</v>
      </c>
      <c r="I9" s="53" t="s">
        <v>35</v>
      </c>
      <c r="J9" s="14" t="s">
        <v>51</v>
      </c>
      <c r="K9" s="14">
        <v>480</v>
      </c>
      <c r="L9" s="54">
        <v>45446</v>
      </c>
      <c r="M9" s="54">
        <v>45806</v>
      </c>
      <c r="N9" s="14">
        <f t="shared" si="0"/>
        <v>360</v>
      </c>
      <c r="O9" s="53">
        <v>5.3</v>
      </c>
      <c r="P9" s="14">
        <f t="shared" si="1"/>
        <v>2.4</v>
      </c>
      <c r="Q9" s="41">
        <v>0.005</v>
      </c>
      <c r="R9" s="35">
        <v>4.5242</v>
      </c>
      <c r="S9" s="14" t="s">
        <v>52</v>
      </c>
      <c r="T9" s="14" t="s">
        <v>53</v>
      </c>
      <c r="U9" s="14" t="s">
        <v>54</v>
      </c>
      <c r="V9" s="14">
        <v>13476273799</v>
      </c>
      <c r="W9" s="14"/>
      <c r="X9" s="66">
        <v>4.5242</v>
      </c>
      <c r="Y9" s="79">
        <v>0</v>
      </c>
    </row>
    <row r="10" customFormat="1" ht="45" customHeight="1" spans="1:25">
      <c r="A10" s="14">
        <v>5</v>
      </c>
      <c r="B10" s="14" t="s">
        <v>30</v>
      </c>
      <c r="C10" s="14" t="s">
        <v>55</v>
      </c>
      <c r="D10" s="14" t="s">
        <v>56</v>
      </c>
      <c r="E10" s="14" t="s">
        <v>55</v>
      </c>
      <c r="F10" s="14" t="s">
        <v>56</v>
      </c>
      <c r="G10" s="14" t="s">
        <v>33</v>
      </c>
      <c r="H10" s="14" t="s">
        <v>34</v>
      </c>
      <c r="I10" s="53" t="s">
        <v>35</v>
      </c>
      <c r="J10" s="14" t="s">
        <v>40</v>
      </c>
      <c r="K10" s="14">
        <v>800</v>
      </c>
      <c r="L10" s="54">
        <v>45463</v>
      </c>
      <c r="M10" s="54">
        <v>45827</v>
      </c>
      <c r="N10" s="14">
        <f t="shared" ref="N10:N13" si="3">M10-L10</f>
        <v>364</v>
      </c>
      <c r="O10" s="53">
        <v>3.8</v>
      </c>
      <c r="P10" s="14">
        <f t="shared" ref="P10:P18" si="4">K10*Q10</f>
        <v>4</v>
      </c>
      <c r="Q10" s="41">
        <v>0.005</v>
      </c>
      <c r="R10" s="35">
        <f t="shared" ref="R10:R12" si="5">ROUNDDOWN(K10*N10/365*1%,4)</f>
        <v>7.978</v>
      </c>
      <c r="S10" s="14" t="s">
        <v>57</v>
      </c>
      <c r="T10" s="14" t="s">
        <v>58</v>
      </c>
      <c r="U10" s="14" t="s">
        <v>59</v>
      </c>
      <c r="V10" s="14">
        <v>13971417960</v>
      </c>
      <c r="W10" s="14"/>
      <c r="X10" s="66">
        <v>7.8246</v>
      </c>
      <c r="Y10" s="79">
        <v>0.1534</v>
      </c>
    </row>
    <row r="11" customFormat="1" ht="45" customHeight="1" spans="1:25">
      <c r="A11" s="14">
        <v>6</v>
      </c>
      <c r="B11" s="14" t="s">
        <v>30</v>
      </c>
      <c r="C11" s="14" t="s">
        <v>60</v>
      </c>
      <c r="D11" s="14" t="s">
        <v>61</v>
      </c>
      <c r="E11" s="14" t="s">
        <v>60</v>
      </c>
      <c r="F11" s="14" t="s">
        <v>61</v>
      </c>
      <c r="G11" s="14" t="s">
        <v>33</v>
      </c>
      <c r="H11" s="14" t="s">
        <v>34</v>
      </c>
      <c r="I11" s="53" t="s">
        <v>62</v>
      </c>
      <c r="J11" s="14" t="s">
        <v>63</v>
      </c>
      <c r="K11" s="14">
        <v>1000</v>
      </c>
      <c r="L11" s="54">
        <v>45471</v>
      </c>
      <c r="M11" s="54">
        <v>45834</v>
      </c>
      <c r="N11" s="14">
        <f t="shared" si="3"/>
        <v>363</v>
      </c>
      <c r="O11" s="53">
        <v>3.65</v>
      </c>
      <c r="P11" s="14">
        <f t="shared" si="4"/>
        <v>5</v>
      </c>
      <c r="Q11" s="41">
        <v>0.005</v>
      </c>
      <c r="R11" s="35">
        <f t="shared" si="5"/>
        <v>9.9452</v>
      </c>
      <c r="S11" s="14" t="s">
        <v>64</v>
      </c>
      <c r="T11" s="14" t="s">
        <v>65</v>
      </c>
      <c r="U11" s="14" t="s">
        <v>66</v>
      </c>
      <c r="V11" s="14">
        <v>18672755575</v>
      </c>
      <c r="W11" s="14"/>
      <c r="X11" s="66">
        <v>9.9452</v>
      </c>
      <c r="Y11" s="79">
        <v>0</v>
      </c>
    </row>
    <row r="12" s="39" customFormat="1" ht="45" customHeight="1" spans="1:25">
      <c r="A12" s="14">
        <v>7</v>
      </c>
      <c r="B12" s="14" t="s">
        <v>30</v>
      </c>
      <c r="C12" s="14" t="s">
        <v>67</v>
      </c>
      <c r="D12" s="14" t="s">
        <v>68</v>
      </c>
      <c r="E12" s="14" t="s">
        <v>67</v>
      </c>
      <c r="F12" s="14" t="s">
        <v>68</v>
      </c>
      <c r="G12" s="14" t="s">
        <v>33</v>
      </c>
      <c r="H12" s="14" t="s">
        <v>69</v>
      </c>
      <c r="I12" s="53" t="s">
        <v>62</v>
      </c>
      <c r="J12" s="14" t="s">
        <v>36</v>
      </c>
      <c r="K12" s="14">
        <v>650</v>
      </c>
      <c r="L12" s="54">
        <v>45475</v>
      </c>
      <c r="M12" s="54">
        <v>45840</v>
      </c>
      <c r="N12" s="14">
        <f t="shared" si="3"/>
        <v>365</v>
      </c>
      <c r="O12" s="53">
        <v>4</v>
      </c>
      <c r="P12" s="14">
        <f t="shared" si="4"/>
        <v>3.25</v>
      </c>
      <c r="Q12" s="41">
        <v>0.005</v>
      </c>
      <c r="R12" s="35">
        <f t="shared" si="5"/>
        <v>6.5</v>
      </c>
      <c r="S12" s="14" t="s">
        <v>70</v>
      </c>
      <c r="T12" s="14" t="s">
        <v>71</v>
      </c>
      <c r="U12" s="14" t="s">
        <v>72</v>
      </c>
      <c r="V12" s="14">
        <v>13807122558</v>
      </c>
      <c r="W12" s="14"/>
      <c r="X12" s="66">
        <v>6.5</v>
      </c>
      <c r="Y12" s="79">
        <v>0</v>
      </c>
    </row>
    <row r="13" customFormat="1" ht="45" customHeight="1" spans="1:25">
      <c r="A13" s="14">
        <v>8</v>
      </c>
      <c r="B13" s="14" t="s">
        <v>73</v>
      </c>
      <c r="C13" s="14" t="s">
        <v>74</v>
      </c>
      <c r="D13" s="14" t="s">
        <v>75</v>
      </c>
      <c r="E13" s="14" t="s">
        <v>74</v>
      </c>
      <c r="F13" s="14" t="s">
        <v>75</v>
      </c>
      <c r="G13" s="14" t="s">
        <v>33</v>
      </c>
      <c r="H13" s="14" t="s">
        <v>34</v>
      </c>
      <c r="I13" s="53" t="s">
        <v>76</v>
      </c>
      <c r="J13" s="14" t="s">
        <v>51</v>
      </c>
      <c r="K13" s="14">
        <v>600</v>
      </c>
      <c r="L13" s="54">
        <v>45450</v>
      </c>
      <c r="M13" s="54">
        <v>45812</v>
      </c>
      <c r="N13" s="14">
        <f t="shared" si="3"/>
        <v>362</v>
      </c>
      <c r="O13" s="53">
        <v>5.05</v>
      </c>
      <c r="P13" s="14">
        <f t="shared" si="4"/>
        <v>1.5</v>
      </c>
      <c r="Q13" s="41">
        <v>0.0025</v>
      </c>
      <c r="R13" s="35">
        <v>5.7656</v>
      </c>
      <c r="S13" s="14" t="s">
        <v>77</v>
      </c>
      <c r="T13" s="14" t="s">
        <v>78</v>
      </c>
      <c r="U13" s="14" t="s">
        <v>73</v>
      </c>
      <c r="V13" s="14" t="s">
        <v>79</v>
      </c>
      <c r="W13" s="14"/>
      <c r="X13" s="66">
        <v>5.7656</v>
      </c>
      <c r="Y13" s="79">
        <v>0</v>
      </c>
    </row>
    <row r="14" s="39" customFormat="1" ht="45" customHeight="1" spans="1:25">
      <c r="A14" s="14">
        <v>9</v>
      </c>
      <c r="B14" s="14" t="s">
        <v>73</v>
      </c>
      <c r="C14" s="14" t="s">
        <v>80</v>
      </c>
      <c r="D14" s="14" t="s">
        <v>81</v>
      </c>
      <c r="E14" s="14" t="s">
        <v>80</v>
      </c>
      <c r="F14" s="14" t="s">
        <v>81</v>
      </c>
      <c r="G14" s="14" t="s">
        <v>33</v>
      </c>
      <c r="H14" s="14" t="s">
        <v>69</v>
      </c>
      <c r="I14" s="53" t="s">
        <v>45</v>
      </c>
      <c r="J14" s="14" t="s">
        <v>51</v>
      </c>
      <c r="K14" s="14">
        <v>500</v>
      </c>
      <c r="L14" s="54">
        <v>45063</v>
      </c>
      <c r="M14" s="54">
        <v>45791</v>
      </c>
      <c r="N14" s="14">
        <v>362</v>
      </c>
      <c r="O14" s="53">
        <v>4.15</v>
      </c>
      <c r="P14" s="14">
        <f t="shared" si="4"/>
        <v>0</v>
      </c>
      <c r="Q14" s="41">
        <v>0</v>
      </c>
      <c r="R14" s="35">
        <v>4.567</v>
      </c>
      <c r="S14" s="14" t="s">
        <v>82</v>
      </c>
      <c r="T14" s="14" t="s">
        <v>83</v>
      </c>
      <c r="U14" s="14" t="s">
        <v>73</v>
      </c>
      <c r="V14" s="14" t="s">
        <v>79</v>
      </c>
      <c r="W14" s="14"/>
      <c r="X14" s="66">
        <v>4.567</v>
      </c>
      <c r="Y14" s="79">
        <v>0</v>
      </c>
    </row>
    <row r="15" s="39" customFormat="1" ht="45" customHeight="1" spans="1:25">
      <c r="A15" s="14">
        <v>10</v>
      </c>
      <c r="B15" s="14" t="s">
        <v>73</v>
      </c>
      <c r="C15" s="14" t="s">
        <v>84</v>
      </c>
      <c r="D15" s="14" t="s">
        <v>85</v>
      </c>
      <c r="E15" s="14" t="s">
        <v>84</v>
      </c>
      <c r="F15" s="14" t="s">
        <v>85</v>
      </c>
      <c r="G15" s="14" t="s">
        <v>33</v>
      </c>
      <c r="H15" s="14" t="s">
        <v>34</v>
      </c>
      <c r="I15" s="53" t="s">
        <v>35</v>
      </c>
      <c r="J15" s="14" t="s">
        <v>51</v>
      </c>
      <c r="K15" s="14">
        <v>300</v>
      </c>
      <c r="L15" s="54">
        <v>45075</v>
      </c>
      <c r="M15" s="54">
        <v>45602</v>
      </c>
      <c r="N15" s="14">
        <v>161</v>
      </c>
      <c r="O15" s="53">
        <v>5.55</v>
      </c>
      <c r="P15" s="14">
        <f t="shared" si="4"/>
        <v>0</v>
      </c>
      <c r="Q15" s="41">
        <v>0</v>
      </c>
      <c r="R15" s="35">
        <v>1.2988</v>
      </c>
      <c r="S15" s="14" t="s">
        <v>86</v>
      </c>
      <c r="T15" s="14" t="s">
        <v>87</v>
      </c>
      <c r="U15" s="14" t="s">
        <v>73</v>
      </c>
      <c r="V15" s="14" t="s">
        <v>79</v>
      </c>
      <c r="W15" s="14"/>
      <c r="X15" s="66">
        <v>1.2988</v>
      </c>
      <c r="Y15" s="79">
        <v>0</v>
      </c>
    </row>
    <row r="16" s="39" customFormat="1" ht="45" customHeight="1" spans="1:25">
      <c r="A16" s="14">
        <v>11</v>
      </c>
      <c r="B16" s="14" t="s">
        <v>73</v>
      </c>
      <c r="C16" s="14" t="s">
        <v>88</v>
      </c>
      <c r="D16" s="14" t="s">
        <v>89</v>
      </c>
      <c r="E16" s="46" t="s">
        <v>88</v>
      </c>
      <c r="F16" s="14" t="s">
        <v>89</v>
      </c>
      <c r="G16" s="14" t="s">
        <v>33</v>
      </c>
      <c r="H16" s="14" t="s">
        <v>34</v>
      </c>
      <c r="I16" s="53" t="s">
        <v>62</v>
      </c>
      <c r="J16" s="14" t="s">
        <v>51</v>
      </c>
      <c r="K16" s="14">
        <v>300</v>
      </c>
      <c r="L16" s="54">
        <v>45075</v>
      </c>
      <c r="M16" s="54">
        <v>45801</v>
      </c>
      <c r="N16" s="14">
        <v>360</v>
      </c>
      <c r="O16" s="53">
        <v>5.45</v>
      </c>
      <c r="P16" s="14">
        <f t="shared" si="4"/>
        <v>0</v>
      </c>
      <c r="Q16" s="41">
        <v>0</v>
      </c>
      <c r="R16" s="35">
        <v>2.9357</v>
      </c>
      <c r="S16" s="14" t="s">
        <v>90</v>
      </c>
      <c r="T16" s="14" t="s">
        <v>91</v>
      </c>
      <c r="U16" s="14" t="s">
        <v>73</v>
      </c>
      <c r="V16" s="14" t="s">
        <v>79</v>
      </c>
      <c r="W16" s="14"/>
      <c r="X16" s="66">
        <v>2.9357</v>
      </c>
      <c r="Y16" s="79">
        <v>0</v>
      </c>
    </row>
    <row r="17" s="39" customFormat="1" ht="61" customHeight="1" spans="1:25">
      <c r="A17" s="14">
        <v>12</v>
      </c>
      <c r="B17" s="14" t="s">
        <v>30</v>
      </c>
      <c r="C17" s="14" t="s">
        <v>92</v>
      </c>
      <c r="D17" s="14" t="s">
        <v>93</v>
      </c>
      <c r="E17" s="14" t="s">
        <v>94</v>
      </c>
      <c r="F17" s="14" t="s">
        <v>95</v>
      </c>
      <c r="G17" s="47" t="s">
        <v>96</v>
      </c>
      <c r="H17" s="14" t="s">
        <v>97</v>
      </c>
      <c r="I17" s="53" t="s">
        <v>98</v>
      </c>
      <c r="J17" s="14" t="s">
        <v>99</v>
      </c>
      <c r="K17" s="14">
        <v>500</v>
      </c>
      <c r="L17" s="54">
        <v>45448</v>
      </c>
      <c r="M17" s="54">
        <v>45813</v>
      </c>
      <c r="N17" s="14">
        <f>M17-L17</f>
        <v>365</v>
      </c>
      <c r="O17" s="53">
        <v>3.95</v>
      </c>
      <c r="P17" s="14">
        <f t="shared" si="4"/>
        <v>5</v>
      </c>
      <c r="Q17" s="41">
        <v>0.01</v>
      </c>
      <c r="R17" s="35">
        <f>ROUNDDOWN(K17*N17/365*1%,4)</f>
        <v>5</v>
      </c>
      <c r="S17" s="14" t="s">
        <v>100</v>
      </c>
      <c r="T17" s="14" t="s">
        <v>101</v>
      </c>
      <c r="U17" s="14" t="s">
        <v>92</v>
      </c>
      <c r="V17" s="14">
        <v>17782358562</v>
      </c>
      <c r="W17" s="14"/>
      <c r="X17" s="66">
        <v>5</v>
      </c>
      <c r="Y17" s="79">
        <v>0</v>
      </c>
    </row>
    <row r="18" s="39" customFormat="1" ht="63" customHeight="1" spans="1:25">
      <c r="A18" s="14">
        <v>13</v>
      </c>
      <c r="B18" s="14" t="s">
        <v>30</v>
      </c>
      <c r="C18" s="14" t="s">
        <v>102</v>
      </c>
      <c r="D18" s="14" t="s">
        <v>103</v>
      </c>
      <c r="E18" s="14" t="s">
        <v>104</v>
      </c>
      <c r="F18" s="14" t="s">
        <v>105</v>
      </c>
      <c r="G18" s="47" t="s">
        <v>96</v>
      </c>
      <c r="H18" s="14" t="s">
        <v>97</v>
      </c>
      <c r="I18" s="53" t="s">
        <v>98</v>
      </c>
      <c r="J18" s="14" t="s">
        <v>99</v>
      </c>
      <c r="K18" s="14">
        <v>500</v>
      </c>
      <c r="L18" s="54">
        <v>45448</v>
      </c>
      <c r="M18" s="54">
        <v>45813</v>
      </c>
      <c r="N18" s="14">
        <f>M18-L18</f>
        <v>365</v>
      </c>
      <c r="O18" s="53">
        <v>3.95</v>
      </c>
      <c r="P18" s="14">
        <f t="shared" si="4"/>
        <v>5</v>
      </c>
      <c r="Q18" s="41">
        <v>0.01</v>
      </c>
      <c r="R18" s="35">
        <f>ROUNDDOWN(K18*N18/365*1%,4)</f>
        <v>5</v>
      </c>
      <c r="S18" s="14" t="s">
        <v>106</v>
      </c>
      <c r="T18" s="14" t="s">
        <v>107</v>
      </c>
      <c r="U18" s="14" t="s">
        <v>102</v>
      </c>
      <c r="V18" s="14">
        <v>15827095962</v>
      </c>
      <c r="W18" s="14"/>
      <c r="X18" s="66">
        <v>5</v>
      </c>
      <c r="Y18" s="79">
        <v>0</v>
      </c>
    </row>
    <row r="19" s="39" customFormat="1" ht="14.4" spans="1:25">
      <c r="A19" s="14"/>
      <c r="B19" s="14"/>
      <c r="C19" s="14"/>
      <c r="D19" s="14"/>
      <c r="E19" s="14"/>
      <c r="F19" s="14"/>
      <c r="G19" s="14"/>
      <c r="H19" s="14"/>
      <c r="I19" s="53"/>
      <c r="J19" s="14"/>
      <c r="K19" s="14"/>
      <c r="L19" s="54"/>
      <c r="M19" s="54"/>
      <c r="N19" s="14"/>
      <c r="O19" s="53"/>
      <c r="P19" s="14"/>
      <c r="Q19" s="41"/>
      <c r="R19" s="35"/>
      <c r="S19" s="14"/>
      <c r="T19" s="14"/>
      <c r="U19" s="14"/>
      <c r="V19" s="14"/>
      <c r="W19" s="14"/>
      <c r="X19" s="67"/>
      <c r="Y19"/>
    </row>
    <row r="20" s="1" customFormat="1" ht="19" customHeight="1" spans="1:25">
      <c r="A20" s="14" t="s">
        <v>108</v>
      </c>
      <c r="B20" s="14"/>
      <c r="C20" s="14"/>
      <c r="D20" s="14"/>
      <c r="E20" s="14"/>
      <c r="F20" s="14"/>
      <c r="G20" s="14"/>
      <c r="H20" s="14"/>
      <c r="I20" s="14"/>
      <c r="J20" s="14"/>
      <c r="K20" s="35">
        <f>SUM(K6:K18)</f>
        <v>7239</v>
      </c>
      <c r="L20" s="22" t="s">
        <v>109</v>
      </c>
      <c r="M20" s="14" t="s">
        <v>109</v>
      </c>
      <c r="N20" s="14" t="s">
        <v>109</v>
      </c>
      <c r="O20" s="14" t="s">
        <v>109</v>
      </c>
      <c r="P20" s="14">
        <f>SUM(P6:P18)</f>
        <v>34.195</v>
      </c>
      <c r="Q20" s="34" t="s">
        <v>109</v>
      </c>
      <c r="R20" s="35">
        <f>SUM(R6:R18)</f>
        <v>69.5524</v>
      </c>
      <c r="S20" s="14" t="s">
        <v>109</v>
      </c>
      <c r="T20" s="14" t="s">
        <v>109</v>
      </c>
      <c r="U20" s="14" t="s">
        <v>109</v>
      </c>
      <c r="V20" s="38" t="s">
        <v>109</v>
      </c>
      <c r="W20" s="38"/>
      <c r="X20">
        <f>SUBTOTAL(9,X7:X19)</f>
        <v>66.4319</v>
      </c>
      <c r="Y20">
        <f>SUBTOTAL(9,Y7:Y19)</f>
        <v>0.1534</v>
      </c>
    </row>
    <row r="21" s="43" customFormat="1" ht="26" customHeight="1" spans="1:25">
      <c r="A21" s="48" t="s">
        <v>110</v>
      </c>
      <c r="B21" s="49"/>
      <c r="C21" s="49"/>
      <c r="D21" s="49"/>
      <c r="E21" s="49"/>
      <c r="F21" s="49"/>
      <c r="G21" s="49"/>
      <c r="H21" s="49"/>
      <c r="I21" s="49"/>
      <c r="J21" s="49"/>
      <c r="K21" s="49"/>
      <c r="L21" s="56"/>
      <c r="M21" s="49"/>
      <c r="N21" s="49"/>
      <c r="O21" s="49"/>
      <c r="P21" s="49"/>
      <c r="Q21" s="68"/>
      <c r="R21" s="69"/>
      <c r="S21" s="49"/>
      <c r="T21" s="49"/>
      <c r="U21" s="49"/>
      <c r="V21" s="70"/>
      <c r="W21" s="71"/>
      <c r="X21" s="67"/>
      <c r="Y21"/>
    </row>
    <row r="22" s="43" customFormat="1" ht="17" customHeight="1" spans="1:25">
      <c r="A22" s="48" t="s">
        <v>111</v>
      </c>
      <c r="B22" s="49"/>
      <c r="C22" s="49"/>
      <c r="D22" s="49"/>
      <c r="E22" s="49"/>
      <c r="F22" s="49"/>
      <c r="G22" s="49"/>
      <c r="H22" s="49"/>
      <c r="I22" s="49"/>
      <c r="J22" s="49"/>
      <c r="K22" s="49"/>
      <c r="L22" s="56"/>
      <c r="M22" s="49"/>
      <c r="N22" s="49"/>
      <c r="O22" s="49"/>
      <c r="P22" s="49"/>
      <c r="Q22" s="68"/>
      <c r="R22" s="69"/>
      <c r="S22" s="49"/>
      <c r="T22" s="49"/>
      <c r="U22" s="49"/>
      <c r="V22" s="70"/>
      <c r="W22" s="71"/>
      <c r="X22" s="67"/>
      <c r="Y22"/>
    </row>
    <row r="23" s="16" customFormat="1" ht="17" customHeight="1" spans="1:25">
      <c r="A23" s="16" t="s">
        <v>112</v>
      </c>
      <c r="L23" s="57"/>
      <c r="Q23" s="72"/>
      <c r="R23" s="73"/>
      <c r="V23" s="70"/>
      <c r="W23" s="71"/>
      <c r="X23" s="67"/>
      <c r="Y23"/>
    </row>
    <row r="24" s="16" customFormat="1" ht="17" customHeight="1" spans="1:25">
      <c r="A24" s="16" t="s">
        <v>113</v>
      </c>
      <c r="L24" s="57"/>
      <c r="Q24" s="72"/>
      <c r="R24" s="73"/>
      <c r="V24" s="74"/>
      <c r="W24" s="74"/>
      <c r="X24" s="67"/>
      <c r="Y24"/>
    </row>
    <row r="25" s="16" customFormat="1" ht="17" customHeight="1" spans="1:25">
      <c r="A25" s="50" t="s">
        <v>114</v>
      </c>
      <c r="B25" s="50"/>
      <c r="C25" s="50"/>
      <c r="D25" s="50"/>
      <c r="E25" s="50"/>
      <c r="F25" s="50"/>
      <c r="G25" s="50"/>
      <c r="H25" s="50"/>
      <c r="I25" s="50"/>
      <c r="J25" s="50"/>
      <c r="K25" s="50"/>
      <c r="L25" s="58"/>
      <c r="M25" s="50"/>
      <c r="N25" s="50"/>
      <c r="O25" s="50"/>
      <c r="P25" s="50"/>
      <c r="Q25" s="75"/>
      <c r="R25" s="76"/>
      <c r="S25" s="50"/>
      <c r="T25" s="50"/>
      <c r="U25" s="50"/>
      <c r="V25" s="50"/>
      <c r="W25" s="50"/>
      <c r="X25" s="67"/>
      <c r="Y25"/>
    </row>
    <row r="26" s="16" customFormat="1" ht="17" customHeight="1" spans="1:25">
      <c r="A26" s="50" t="s">
        <v>115</v>
      </c>
      <c r="B26" s="50"/>
      <c r="C26" s="50"/>
      <c r="D26" s="50"/>
      <c r="E26" s="50"/>
      <c r="F26" s="50"/>
      <c r="G26" s="50"/>
      <c r="H26" s="50"/>
      <c r="I26" s="50"/>
      <c r="J26" s="50"/>
      <c r="K26" s="50"/>
      <c r="L26" s="58"/>
      <c r="M26" s="50"/>
      <c r="N26" s="50"/>
      <c r="O26" s="50"/>
      <c r="P26" s="50"/>
      <c r="Q26" s="75"/>
      <c r="R26" s="76"/>
      <c r="S26" s="50"/>
      <c r="T26" s="50"/>
      <c r="U26" s="50"/>
      <c r="V26" s="50"/>
      <c r="W26" s="50"/>
      <c r="X26" s="67"/>
      <c r="Y26"/>
    </row>
    <row r="27" s="16" customFormat="1" ht="17" customHeight="1" spans="1:25">
      <c r="A27" s="16" t="s">
        <v>116</v>
      </c>
      <c r="L27" s="57"/>
      <c r="Q27" s="72"/>
      <c r="R27" s="73"/>
      <c r="V27" s="74"/>
      <c r="W27" s="74"/>
      <c r="X27" s="67"/>
      <c r="Y27"/>
    </row>
    <row r="28" s="16" customFormat="1" ht="31" customHeight="1" spans="1:25">
      <c r="A28" s="50" t="s">
        <v>117</v>
      </c>
      <c r="B28" s="50"/>
      <c r="C28" s="50"/>
      <c r="D28" s="50"/>
      <c r="E28" s="50"/>
      <c r="F28" s="50"/>
      <c r="G28" s="50"/>
      <c r="H28" s="50"/>
      <c r="I28" s="50"/>
      <c r="J28" s="50"/>
      <c r="K28" s="50"/>
      <c r="L28" s="58"/>
      <c r="M28" s="50"/>
      <c r="N28" s="50"/>
      <c r="O28" s="50"/>
      <c r="P28" s="50"/>
      <c r="Q28" s="75"/>
      <c r="R28" s="76"/>
      <c r="S28" s="50"/>
      <c r="T28" s="50"/>
      <c r="U28" s="50"/>
      <c r="V28" s="50"/>
      <c r="W28" s="50"/>
      <c r="X28" s="67"/>
      <c r="Y28"/>
    </row>
    <row r="29" s="16" customFormat="1" ht="41" customHeight="1" spans="1:25">
      <c r="A29" s="50" t="s">
        <v>118</v>
      </c>
      <c r="B29" s="50"/>
      <c r="C29" s="50"/>
      <c r="D29" s="50"/>
      <c r="E29" s="50"/>
      <c r="F29" s="50"/>
      <c r="G29" s="50"/>
      <c r="H29" s="50"/>
      <c r="I29" s="50"/>
      <c r="J29" s="50"/>
      <c r="K29" s="50"/>
      <c r="L29" s="50"/>
      <c r="M29" s="50"/>
      <c r="N29" s="50"/>
      <c r="O29" s="50"/>
      <c r="P29" s="50"/>
      <c r="Q29" s="50"/>
      <c r="R29" s="50"/>
      <c r="S29" s="50"/>
      <c r="T29" s="50"/>
      <c r="U29" s="50"/>
      <c r="V29" s="50"/>
      <c r="W29" s="50"/>
      <c r="X29" s="67"/>
      <c r="Y29"/>
    </row>
    <row r="30" ht="17" customHeight="1" spans="1:25">
      <c r="A30" s="16" t="s">
        <v>119</v>
      </c>
      <c r="X30" s="67"/>
      <c r="Y30"/>
    </row>
    <row r="31" ht="17" customHeight="1" spans="1:25">
      <c r="A31" s="16" t="s">
        <v>120</v>
      </c>
      <c r="X31" s="67"/>
      <c r="Y31"/>
    </row>
    <row r="32" ht="17" customHeight="1" spans="1:25">
      <c r="A32" s="16" t="s">
        <v>121</v>
      </c>
      <c r="X32" s="67"/>
      <c r="Y32"/>
    </row>
    <row r="33" ht="17" customHeight="1" spans="1:25">
      <c r="A33" s="16" t="s">
        <v>122</v>
      </c>
      <c r="X33" s="67"/>
      <c r="Y33"/>
    </row>
    <row r="34" ht="17" customHeight="1" spans="1:25">
      <c r="A34" s="16" t="s">
        <v>123</v>
      </c>
      <c r="X34" s="67"/>
      <c r="Y34"/>
    </row>
    <row r="35" ht="29" customHeight="1" spans="1:25">
      <c r="A35" s="50" t="s">
        <v>124</v>
      </c>
      <c r="B35" s="50"/>
      <c r="C35" s="50"/>
      <c r="D35" s="50"/>
      <c r="E35" s="50"/>
      <c r="F35" s="50"/>
      <c r="G35" s="50"/>
      <c r="H35" s="50"/>
      <c r="I35" s="50"/>
      <c r="J35" s="50"/>
      <c r="K35" s="50"/>
      <c r="L35" s="50"/>
      <c r="M35" s="50"/>
      <c r="N35" s="50"/>
      <c r="O35" s="50"/>
      <c r="P35" s="50"/>
      <c r="Q35" s="50"/>
      <c r="R35" s="50"/>
      <c r="S35" s="50"/>
      <c r="T35" s="50"/>
      <c r="U35" s="50"/>
      <c r="V35" s="50"/>
      <c r="W35" s="50"/>
      <c r="X35" s="67"/>
      <c r="Y35"/>
    </row>
    <row r="36" ht="17" customHeight="1" spans="1:25">
      <c r="A36" s="16" t="s">
        <v>125</v>
      </c>
      <c r="X36" s="67"/>
      <c r="Y36"/>
    </row>
    <row r="37" ht="14.4" spans="1:25">
      <c r="A37" s="16"/>
      <c r="X37" s="67"/>
      <c r="Y37"/>
    </row>
    <row r="38" ht="14.4" spans="1:25">
      <c r="A38" s="16"/>
      <c r="X38" s="67"/>
      <c r="Y38"/>
    </row>
    <row r="39" spans="24:25">
      <c r="X39" s="67"/>
      <c r="Y39"/>
    </row>
    <row r="40" spans="24:25">
      <c r="X40" s="67"/>
      <c r="Y40"/>
    </row>
    <row r="41" spans="24:25">
      <c r="X41" s="67"/>
      <c r="Y41"/>
    </row>
  </sheetData>
  <autoFilter ref="A5:Y18">
    <extLst/>
  </autoFilter>
  <mergeCells count="31">
    <mergeCell ref="A2:W2"/>
    <mergeCell ref="U3:W3"/>
    <mergeCell ref="A20:J20"/>
    <mergeCell ref="A25:W25"/>
    <mergeCell ref="A26:W26"/>
    <mergeCell ref="A28:W28"/>
    <mergeCell ref="A29:W29"/>
    <mergeCell ref="A35:W35"/>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s>
  <printOptions horizontalCentered="1"/>
  <pageMargins left="0.196527777777778" right="0.196527777777778" top="0.393055555555556" bottom="0.393055555555556" header="0.5" footer="0.5"/>
  <pageSetup paperSize="9" scale="6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9"/>
  <sheetViews>
    <sheetView tabSelected="1" zoomScale="70" zoomScaleNormal="70" workbookViewId="0">
      <pane xSplit="3" ySplit="4" topLeftCell="D11" activePane="bottomRight" state="frozen"/>
      <selection/>
      <selection pane="topRight"/>
      <selection pane="bottomLeft"/>
      <selection pane="bottomRight" activeCell="D10" sqref="D10"/>
    </sheetView>
  </sheetViews>
  <sheetFormatPr defaultColWidth="9" defaultRowHeight="15.6"/>
  <cols>
    <col min="1" max="1" width="6.21296296296296" style="2" customWidth="1"/>
    <col min="2" max="2" width="9.74074074074074" style="2" customWidth="1"/>
    <col min="3" max="3" width="26.8796296296296" style="2" customWidth="1"/>
    <col min="4" max="4" width="26.5" style="2" customWidth="1"/>
    <col min="5" max="5" width="15.3148148148148" style="2" customWidth="1"/>
    <col min="6" max="6" width="13.8888888888889" style="2" customWidth="1"/>
    <col min="7" max="7" width="10.7777777777778" style="2" customWidth="1"/>
    <col min="8" max="8" width="12.6759259259259" style="2" customWidth="1"/>
    <col min="9" max="9" width="13.3796296296296" style="3" customWidth="1"/>
    <col min="10" max="10" width="11.8796296296296" style="4" customWidth="1"/>
    <col min="11" max="11" width="11.5" style="2" customWidth="1"/>
    <col min="12" max="12" width="10.5740740740741" style="2" customWidth="1"/>
    <col min="13" max="13" width="9" style="2" customWidth="1"/>
    <col min="14" max="14" width="10.3796296296296" style="3" customWidth="1"/>
    <col min="15" max="15" width="9.66666666666667" style="5" customWidth="1"/>
    <col min="16" max="16" width="12.2777777777778" style="6" customWidth="1"/>
    <col min="17" max="17" width="13.9814814814815" style="2" hidden="1" customWidth="1" outlineLevel="1"/>
    <col min="18" max="18" width="12.4166666666667" style="2" hidden="1" customWidth="1" outlineLevel="1"/>
    <col min="19" max="19" width="9" style="2" hidden="1" customWidth="1" outlineLevel="1"/>
    <col min="20" max="20" width="12.9444444444444" style="7" hidden="1" customWidth="1" outlineLevel="1"/>
    <col min="21" max="21" width="12.9444444444444" style="8" customWidth="1" collapsed="1"/>
    <col min="22" max="22" width="12.8611111111111" style="7" customWidth="1"/>
    <col min="23" max="16384" width="9" style="2"/>
  </cols>
  <sheetData>
    <row r="1" ht="24" customHeight="1" spans="1:3">
      <c r="A1" s="9" t="s">
        <v>126</v>
      </c>
      <c r="B1" s="9"/>
      <c r="C1" s="9"/>
    </row>
    <row r="2" ht="41" customHeight="1" spans="1:22">
      <c r="A2" s="10" t="s">
        <v>127</v>
      </c>
      <c r="B2" s="10"/>
      <c r="C2" s="10"/>
      <c r="D2" s="10"/>
      <c r="E2" s="10"/>
      <c r="F2" s="10"/>
      <c r="G2" s="10"/>
      <c r="H2" s="10"/>
      <c r="I2" s="17"/>
      <c r="J2" s="18"/>
      <c r="K2" s="10"/>
      <c r="L2" s="10"/>
      <c r="M2" s="10"/>
      <c r="N2" s="17"/>
      <c r="O2" s="25"/>
      <c r="P2" s="26"/>
      <c r="Q2" s="10"/>
      <c r="R2" s="10"/>
      <c r="S2" s="10"/>
      <c r="T2" s="27"/>
      <c r="U2" s="28"/>
      <c r="V2" s="27"/>
    </row>
    <row r="3" ht="24" customHeight="1" spans="1:22">
      <c r="A3" s="11"/>
      <c r="B3" s="11"/>
      <c r="C3" s="11"/>
      <c r="D3" s="12"/>
      <c r="E3" s="13"/>
      <c r="F3" s="12"/>
      <c r="G3" s="12"/>
      <c r="H3" s="12"/>
      <c r="I3" s="19"/>
      <c r="J3" s="20"/>
      <c r="K3" s="13"/>
      <c r="L3" s="12"/>
      <c r="M3" s="12"/>
      <c r="N3" s="19"/>
      <c r="O3" s="29"/>
      <c r="P3" s="30"/>
      <c r="Q3" s="13"/>
      <c r="R3" s="13"/>
      <c r="S3" s="31"/>
      <c r="T3" s="31"/>
      <c r="U3" s="32" t="s">
        <v>5</v>
      </c>
      <c r="V3" s="33"/>
    </row>
    <row r="4" ht="43.2" customHeight="1" spans="1:22">
      <c r="A4" s="14" t="s">
        <v>6</v>
      </c>
      <c r="B4" s="14" t="s">
        <v>7</v>
      </c>
      <c r="C4" s="14" t="s">
        <v>8</v>
      </c>
      <c r="D4" s="14" t="s">
        <v>10</v>
      </c>
      <c r="E4" s="14" t="s">
        <v>11</v>
      </c>
      <c r="F4" s="14" t="s">
        <v>12</v>
      </c>
      <c r="G4" s="14" t="s">
        <v>13</v>
      </c>
      <c r="H4" s="14" t="s">
        <v>14</v>
      </c>
      <c r="I4" s="21" t="s">
        <v>15</v>
      </c>
      <c r="J4" s="22" t="s">
        <v>16</v>
      </c>
      <c r="K4" s="14" t="s">
        <v>17</v>
      </c>
      <c r="L4" s="14" t="s">
        <v>18</v>
      </c>
      <c r="M4" s="14" t="s">
        <v>19</v>
      </c>
      <c r="N4" s="21" t="s">
        <v>20</v>
      </c>
      <c r="O4" s="34" t="s">
        <v>21</v>
      </c>
      <c r="P4" s="35" t="s">
        <v>22</v>
      </c>
      <c r="Q4" s="14" t="s">
        <v>23</v>
      </c>
      <c r="R4" s="14" t="s">
        <v>24</v>
      </c>
      <c r="S4" s="14" t="s">
        <v>25</v>
      </c>
      <c r="T4" s="14" t="s">
        <v>26</v>
      </c>
      <c r="U4" s="21" t="s">
        <v>28</v>
      </c>
      <c r="V4" s="14" t="s">
        <v>27</v>
      </c>
    </row>
    <row r="5" ht="43" customHeight="1" spans="1:22">
      <c r="A5" s="14">
        <v>1</v>
      </c>
      <c r="B5" s="14" t="s">
        <v>30</v>
      </c>
      <c r="C5" s="14" t="s">
        <v>31</v>
      </c>
      <c r="D5" s="14" t="s">
        <v>31</v>
      </c>
      <c r="E5" s="14" t="s">
        <v>33</v>
      </c>
      <c r="F5" s="14" t="s">
        <v>34</v>
      </c>
      <c r="G5" s="14" t="s">
        <v>35</v>
      </c>
      <c r="H5" s="14" t="s">
        <v>36</v>
      </c>
      <c r="I5" s="40">
        <v>300</v>
      </c>
      <c r="J5" s="22">
        <v>45423</v>
      </c>
      <c r="K5" s="22">
        <v>45784</v>
      </c>
      <c r="L5" s="14">
        <f t="shared" ref="L5:L12" si="0">K5-J5</f>
        <v>361</v>
      </c>
      <c r="M5" s="14">
        <v>4.5</v>
      </c>
      <c r="N5" s="40">
        <f t="shared" ref="N5:N17" si="1">I5*O5</f>
        <v>1.5</v>
      </c>
      <c r="O5" s="41">
        <v>0.005</v>
      </c>
      <c r="P5" s="42">
        <f t="shared" ref="P5:P7" si="2">ROUNDDOWN(I5*L5/365*1%,4)</f>
        <v>2.9671</v>
      </c>
      <c r="Q5" s="14" t="s">
        <v>37</v>
      </c>
      <c r="R5" s="14" t="s">
        <v>38</v>
      </c>
      <c r="S5" s="14" t="s">
        <v>39</v>
      </c>
      <c r="T5" s="14">
        <v>13071203598</v>
      </c>
      <c r="U5" s="40">
        <v>2.9671</v>
      </c>
      <c r="V5" s="14"/>
    </row>
    <row r="6" ht="43" customHeight="1" spans="1:22">
      <c r="A6" s="14">
        <v>2</v>
      </c>
      <c r="B6" s="14" t="s">
        <v>30</v>
      </c>
      <c r="C6" s="14" t="s">
        <v>31</v>
      </c>
      <c r="D6" s="14" t="s">
        <v>31</v>
      </c>
      <c r="E6" s="14" t="s">
        <v>33</v>
      </c>
      <c r="F6" s="14" t="s">
        <v>34</v>
      </c>
      <c r="G6" s="14" t="s">
        <v>35</v>
      </c>
      <c r="H6" s="14" t="s">
        <v>40</v>
      </c>
      <c r="I6" s="40">
        <v>700</v>
      </c>
      <c r="J6" s="22">
        <v>45429</v>
      </c>
      <c r="K6" s="22">
        <v>45793</v>
      </c>
      <c r="L6" s="14">
        <f t="shared" si="0"/>
        <v>364</v>
      </c>
      <c r="M6" s="14">
        <v>5</v>
      </c>
      <c r="N6" s="40">
        <f t="shared" si="1"/>
        <v>3.5</v>
      </c>
      <c r="O6" s="41">
        <v>0.005</v>
      </c>
      <c r="P6" s="42">
        <f t="shared" si="2"/>
        <v>6.9808</v>
      </c>
      <c r="Q6" s="14" t="s">
        <v>41</v>
      </c>
      <c r="R6" s="14" t="s">
        <v>42</v>
      </c>
      <c r="S6" s="14" t="s">
        <v>39</v>
      </c>
      <c r="T6" s="14">
        <v>13071203598</v>
      </c>
      <c r="U6" s="40">
        <v>6.9808</v>
      </c>
      <c r="V6" s="14"/>
    </row>
    <row r="7" ht="43" customHeight="1" spans="1:22">
      <c r="A7" s="14">
        <v>3</v>
      </c>
      <c r="B7" s="14" t="s">
        <v>30</v>
      </c>
      <c r="C7" s="14" t="s">
        <v>43</v>
      </c>
      <c r="D7" s="14" t="s">
        <v>43</v>
      </c>
      <c r="E7" s="14" t="s">
        <v>33</v>
      </c>
      <c r="F7" s="14" t="s">
        <v>34</v>
      </c>
      <c r="G7" s="14" t="s">
        <v>45</v>
      </c>
      <c r="H7" s="14" t="s">
        <v>36</v>
      </c>
      <c r="I7" s="40">
        <v>609</v>
      </c>
      <c r="J7" s="22">
        <v>45441</v>
      </c>
      <c r="K7" s="22">
        <v>45806</v>
      </c>
      <c r="L7" s="14">
        <f t="shared" si="0"/>
        <v>365</v>
      </c>
      <c r="M7" s="14">
        <v>4.45</v>
      </c>
      <c r="N7" s="40">
        <f t="shared" si="1"/>
        <v>3.045</v>
      </c>
      <c r="O7" s="41">
        <v>0.005</v>
      </c>
      <c r="P7" s="42">
        <f t="shared" si="2"/>
        <v>6.09</v>
      </c>
      <c r="Q7" s="14" t="s">
        <v>46</v>
      </c>
      <c r="R7" s="14" t="s">
        <v>47</v>
      </c>
      <c r="S7" s="14" t="s">
        <v>48</v>
      </c>
      <c r="T7" s="14">
        <v>13377856667</v>
      </c>
      <c r="U7" s="40">
        <v>6.09</v>
      </c>
      <c r="V7" s="14"/>
    </row>
    <row r="8" ht="43" customHeight="1" spans="1:22">
      <c r="A8" s="14">
        <v>4</v>
      </c>
      <c r="B8" s="14" t="s">
        <v>30</v>
      </c>
      <c r="C8" s="14" t="s">
        <v>49</v>
      </c>
      <c r="D8" s="14" t="s">
        <v>49</v>
      </c>
      <c r="E8" s="14" t="s">
        <v>33</v>
      </c>
      <c r="F8" s="14" t="s">
        <v>34</v>
      </c>
      <c r="G8" s="14" t="s">
        <v>35</v>
      </c>
      <c r="H8" s="14" t="s">
        <v>51</v>
      </c>
      <c r="I8" s="40">
        <v>480</v>
      </c>
      <c r="J8" s="22">
        <v>45446</v>
      </c>
      <c r="K8" s="22">
        <v>45806</v>
      </c>
      <c r="L8" s="14">
        <f t="shared" si="0"/>
        <v>360</v>
      </c>
      <c r="M8" s="14">
        <v>5.3</v>
      </c>
      <c r="N8" s="40">
        <f t="shared" si="1"/>
        <v>2.4</v>
      </c>
      <c r="O8" s="41">
        <v>0.005</v>
      </c>
      <c r="P8" s="42">
        <v>4.5242</v>
      </c>
      <c r="Q8" s="14" t="s">
        <v>52</v>
      </c>
      <c r="R8" s="14" t="s">
        <v>53</v>
      </c>
      <c r="S8" s="14" t="s">
        <v>54</v>
      </c>
      <c r="T8" s="14">
        <v>13476273799</v>
      </c>
      <c r="U8" s="40">
        <v>4.5242</v>
      </c>
      <c r="V8" s="14"/>
    </row>
    <row r="9" customFormat="1" ht="43" customHeight="1" spans="1:22">
      <c r="A9" s="14">
        <v>5</v>
      </c>
      <c r="B9" s="14" t="s">
        <v>30</v>
      </c>
      <c r="C9" s="14" t="s">
        <v>55</v>
      </c>
      <c r="D9" s="14" t="s">
        <v>55</v>
      </c>
      <c r="E9" s="14" t="s">
        <v>33</v>
      </c>
      <c r="F9" s="14" t="s">
        <v>34</v>
      </c>
      <c r="G9" s="14" t="s">
        <v>35</v>
      </c>
      <c r="H9" s="14" t="s">
        <v>40</v>
      </c>
      <c r="I9" s="40">
        <v>800</v>
      </c>
      <c r="J9" s="22">
        <v>45463</v>
      </c>
      <c r="K9" s="22">
        <v>45827</v>
      </c>
      <c r="L9" s="14">
        <f t="shared" si="0"/>
        <v>364</v>
      </c>
      <c r="M9" s="14">
        <v>3.8</v>
      </c>
      <c r="N9" s="40">
        <f t="shared" si="1"/>
        <v>4</v>
      </c>
      <c r="O9" s="41">
        <v>0.005</v>
      </c>
      <c r="P9" s="42">
        <f t="shared" ref="P9:P11" si="3">ROUNDDOWN(I9*L9/365*1%,4)</f>
        <v>7.978</v>
      </c>
      <c r="Q9" s="14" t="s">
        <v>57</v>
      </c>
      <c r="R9" s="14" t="s">
        <v>58</v>
      </c>
      <c r="S9" s="14" t="s">
        <v>59</v>
      </c>
      <c r="T9" s="14">
        <v>13971417960</v>
      </c>
      <c r="U9" s="40">
        <v>7.8246</v>
      </c>
      <c r="V9" s="14"/>
    </row>
    <row r="10" customFormat="1" ht="43" customHeight="1" spans="1:22">
      <c r="A10" s="14">
        <v>6</v>
      </c>
      <c r="B10" s="14" t="s">
        <v>30</v>
      </c>
      <c r="C10" s="14" t="s">
        <v>60</v>
      </c>
      <c r="D10" s="14" t="s">
        <v>60</v>
      </c>
      <c r="E10" s="14" t="s">
        <v>33</v>
      </c>
      <c r="F10" s="14" t="s">
        <v>34</v>
      </c>
      <c r="G10" s="14" t="s">
        <v>62</v>
      </c>
      <c r="H10" s="14" t="s">
        <v>63</v>
      </c>
      <c r="I10" s="40">
        <v>1000</v>
      </c>
      <c r="J10" s="22">
        <v>45471</v>
      </c>
      <c r="K10" s="22">
        <v>45834</v>
      </c>
      <c r="L10" s="14">
        <f t="shared" si="0"/>
        <v>363</v>
      </c>
      <c r="M10" s="14">
        <v>3.65</v>
      </c>
      <c r="N10" s="40">
        <f t="shared" si="1"/>
        <v>5</v>
      </c>
      <c r="O10" s="41">
        <v>0.005</v>
      </c>
      <c r="P10" s="42">
        <f t="shared" si="3"/>
        <v>9.9452</v>
      </c>
      <c r="Q10" s="14" t="s">
        <v>64</v>
      </c>
      <c r="R10" s="14" t="s">
        <v>65</v>
      </c>
      <c r="S10" s="14" t="s">
        <v>66</v>
      </c>
      <c r="T10" s="14">
        <v>18672755575</v>
      </c>
      <c r="U10" s="40">
        <v>9.9452</v>
      </c>
      <c r="V10" s="14"/>
    </row>
    <row r="11" s="39" customFormat="1" ht="43" customHeight="1" spans="1:22">
      <c r="A11" s="14">
        <v>7</v>
      </c>
      <c r="B11" s="14" t="s">
        <v>30</v>
      </c>
      <c r="C11" s="14" t="s">
        <v>67</v>
      </c>
      <c r="D11" s="14" t="s">
        <v>67</v>
      </c>
      <c r="E11" s="14" t="s">
        <v>33</v>
      </c>
      <c r="F11" s="14" t="s">
        <v>69</v>
      </c>
      <c r="G11" s="14" t="s">
        <v>62</v>
      </c>
      <c r="H11" s="14" t="s">
        <v>36</v>
      </c>
      <c r="I11" s="40">
        <v>650</v>
      </c>
      <c r="J11" s="22">
        <v>45475</v>
      </c>
      <c r="K11" s="22">
        <v>45840</v>
      </c>
      <c r="L11" s="14">
        <f t="shared" si="0"/>
        <v>365</v>
      </c>
      <c r="M11" s="14">
        <v>4</v>
      </c>
      <c r="N11" s="40">
        <f t="shared" si="1"/>
        <v>3.25</v>
      </c>
      <c r="O11" s="41">
        <v>0.005</v>
      </c>
      <c r="P11" s="42">
        <f t="shared" si="3"/>
        <v>6.5</v>
      </c>
      <c r="Q11" s="14" t="s">
        <v>70</v>
      </c>
      <c r="R11" s="14" t="s">
        <v>71</v>
      </c>
      <c r="S11" s="14" t="s">
        <v>72</v>
      </c>
      <c r="T11" s="14">
        <v>13807122558</v>
      </c>
      <c r="U11" s="40">
        <v>6.5</v>
      </c>
      <c r="V11" s="14"/>
    </row>
    <row r="12" customFormat="1" ht="43" customHeight="1" spans="1:22">
      <c r="A12" s="14">
        <v>8</v>
      </c>
      <c r="B12" s="14" t="s">
        <v>73</v>
      </c>
      <c r="C12" s="14" t="s">
        <v>74</v>
      </c>
      <c r="D12" s="14" t="s">
        <v>74</v>
      </c>
      <c r="E12" s="14" t="s">
        <v>33</v>
      </c>
      <c r="F12" s="14" t="s">
        <v>34</v>
      </c>
      <c r="G12" s="14" t="s">
        <v>76</v>
      </c>
      <c r="H12" s="14" t="s">
        <v>51</v>
      </c>
      <c r="I12" s="40">
        <v>600</v>
      </c>
      <c r="J12" s="22">
        <v>45450</v>
      </c>
      <c r="K12" s="22">
        <v>45812</v>
      </c>
      <c r="L12" s="14">
        <f t="shared" si="0"/>
        <v>362</v>
      </c>
      <c r="M12" s="14">
        <v>5.05</v>
      </c>
      <c r="N12" s="40">
        <f t="shared" si="1"/>
        <v>1.5</v>
      </c>
      <c r="O12" s="41">
        <v>0.0025</v>
      </c>
      <c r="P12" s="42">
        <v>5.7656</v>
      </c>
      <c r="Q12" s="14" t="s">
        <v>77</v>
      </c>
      <c r="R12" s="14" t="s">
        <v>78</v>
      </c>
      <c r="S12" s="14" t="s">
        <v>73</v>
      </c>
      <c r="T12" s="14" t="s">
        <v>79</v>
      </c>
      <c r="U12" s="40">
        <v>5.7656</v>
      </c>
      <c r="V12" s="14"/>
    </row>
    <row r="13" s="39" customFormat="1" ht="43" customHeight="1" spans="1:22">
      <c r="A13" s="14">
        <v>9</v>
      </c>
      <c r="B13" s="14" t="s">
        <v>73</v>
      </c>
      <c r="C13" s="14" t="s">
        <v>80</v>
      </c>
      <c r="D13" s="14" t="s">
        <v>80</v>
      </c>
      <c r="E13" s="14" t="s">
        <v>33</v>
      </c>
      <c r="F13" s="14" t="s">
        <v>69</v>
      </c>
      <c r="G13" s="14" t="s">
        <v>45</v>
      </c>
      <c r="H13" s="14" t="s">
        <v>51</v>
      </c>
      <c r="I13" s="40">
        <v>500</v>
      </c>
      <c r="J13" s="22">
        <v>45063</v>
      </c>
      <c r="K13" s="22">
        <v>45791</v>
      </c>
      <c r="L13" s="14">
        <v>362</v>
      </c>
      <c r="M13" s="14">
        <v>4.15</v>
      </c>
      <c r="N13" s="40">
        <f t="shared" si="1"/>
        <v>0</v>
      </c>
      <c r="O13" s="41">
        <v>0</v>
      </c>
      <c r="P13" s="42">
        <v>4.567</v>
      </c>
      <c r="Q13" s="14" t="s">
        <v>82</v>
      </c>
      <c r="R13" s="14" t="s">
        <v>83</v>
      </c>
      <c r="S13" s="14" t="s">
        <v>73</v>
      </c>
      <c r="T13" s="14" t="s">
        <v>79</v>
      </c>
      <c r="U13" s="40">
        <v>4.567</v>
      </c>
      <c r="V13" s="14"/>
    </row>
    <row r="14" s="39" customFormat="1" ht="43" customHeight="1" spans="1:22">
      <c r="A14" s="14">
        <v>10</v>
      </c>
      <c r="B14" s="14" t="s">
        <v>73</v>
      </c>
      <c r="C14" s="14" t="s">
        <v>84</v>
      </c>
      <c r="D14" s="14" t="s">
        <v>84</v>
      </c>
      <c r="E14" s="14" t="s">
        <v>33</v>
      </c>
      <c r="F14" s="14" t="s">
        <v>34</v>
      </c>
      <c r="G14" s="14" t="s">
        <v>35</v>
      </c>
      <c r="H14" s="14" t="s">
        <v>51</v>
      </c>
      <c r="I14" s="40">
        <v>300</v>
      </c>
      <c r="J14" s="22">
        <v>45075</v>
      </c>
      <c r="K14" s="22">
        <v>45602</v>
      </c>
      <c r="L14" s="14">
        <v>161</v>
      </c>
      <c r="M14" s="14">
        <v>5.55</v>
      </c>
      <c r="N14" s="40">
        <f t="shared" si="1"/>
        <v>0</v>
      </c>
      <c r="O14" s="41">
        <v>0</v>
      </c>
      <c r="P14" s="42">
        <v>1.2988</v>
      </c>
      <c r="Q14" s="14" t="s">
        <v>86</v>
      </c>
      <c r="R14" s="14" t="s">
        <v>87</v>
      </c>
      <c r="S14" s="14" t="s">
        <v>73</v>
      </c>
      <c r="T14" s="14" t="s">
        <v>79</v>
      </c>
      <c r="U14" s="40">
        <v>1.2988</v>
      </c>
      <c r="V14" s="14"/>
    </row>
    <row r="15" s="39" customFormat="1" ht="43" customHeight="1" spans="1:22">
      <c r="A15" s="14">
        <v>11</v>
      </c>
      <c r="B15" s="14" t="s">
        <v>73</v>
      </c>
      <c r="C15" s="14" t="s">
        <v>88</v>
      </c>
      <c r="D15" s="14" t="s">
        <v>88</v>
      </c>
      <c r="E15" s="14" t="s">
        <v>33</v>
      </c>
      <c r="F15" s="14" t="s">
        <v>34</v>
      </c>
      <c r="G15" s="14" t="s">
        <v>62</v>
      </c>
      <c r="H15" s="14" t="s">
        <v>51</v>
      </c>
      <c r="I15" s="40">
        <v>300</v>
      </c>
      <c r="J15" s="22">
        <v>45075</v>
      </c>
      <c r="K15" s="22">
        <v>45801</v>
      </c>
      <c r="L15" s="14">
        <v>360</v>
      </c>
      <c r="M15" s="14">
        <v>5.45</v>
      </c>
      <c r="N15" s="40">
        <f t="shared" si="1"/>
        <v>0</v>
      </c>
      <c r="O15" s="41">
        <v>0</v>
      </c>
      <c r="P15" s="42">
        <v>2.9357</v>
      </c>
      <c r="Q15" s="14" t="s">
        <v>90</v>
      </c>
      <c r="R15" s="14" t="s">
        <v>91</v>
      </c>
      <c r="S15" s="14" t="s">
        <v>73</v>
      </c>
      <c r="T15" s="14" t="s">
        <v>79</v>
      </c>
      <c r="U15" s="40">
        <v>2.9357</v>
      </c>
      <c r="V15" s="14"/>
    </row>
    <row r="16" s="39" customFormat="1" ht="43" customHeight="1" spans="1:22">
      <c r="A16" s="14">
        <v>12</v>
      </c>
      <c r="B16" s="14" t="s">
        <v>30</v>
      </c>
      <c r="C16" s="14" t="s">
        <v>92</v>
      </c>
      <c r="D16" s="14" t="s">
        <v>94</v>
      </c>
      <c r="E16" s="14" t="s">
        <v>96</v>
      </c>
      <c r="F16" s="14" t="s">
        <v>97</v>
      </c>
      <c r="G16" s="14" t="s">
        <v>98</v>
      </c>
      <c r="H16" s="14" t="s">
        <v>99</v>
      </c>
      <c r="I16" s="40">
        <v>500</v>
      </c>
      <c r="J16" s="22">
        <v>45448</v>
      </c>
      <c r="K16" s="22">
        <v>45813</v>
      </c>
      <c r="L16" s="14">
        <f>K16-J16</f>
        <v>365</v>
      </c>
      <c r="M16" s="14">
        <v>3.95</v>
      </c>
      <c r="N16" s="40">
        <f t="shared" si="1"/>
        <v>5</v>
      </c>
      <c r="O16" s="41">
        <v>0.01</v>
      </c>
      <c r="P16" s="42">
        <f>ROUNDDOWN(I16*L16/365*1%,4)</f>
        <v>5</v>
      </c>
      <c r="Q16" s="14" t="s">
        <v>100</v>
      </c>
      <c r="R16" s="14" t="s">
        <v>101</v>
      </c>
      <c r="S16" s="14" t="s">
        <v>92</v>
      </c>
      <c r="T16" s="14">
        <v>17782358562</v>
      </c>
      <c r="U16" s="40">
        <v>5</v>
      </c>
      <c r="V16" s="14"/>
    </row>
    <row r="17" s="39" customFormat="1" ht="43" customHeight="1" spans="1:22">
      <c r="A17" s="14">
        <v>13</v>
      </c>
      <c r="B17" s="14" t="s">
        <v>30</v>
      </c>
      <c r="C17" s="14" t="s">
        <v>102</v>
      </c>
      <c r="D17" s="14" t="s">
        <v>104</v>
      </c>
      <c r="E17" s="14" t="s">
        <v>96</v>
      </c>
      <c r="F17" s="14" t="s">
        <v>97</v>
      </c>
      <c r="G17" s="14" t="s">
        <v>98</v>
      </c>
      <c r="H17" s="14" t="s">
        <v>99</v>
      </c>
      <c r="I17" s="40">
        <v>500</v>
      </c>
      <c r="J17" s="22">
        <v>45448</v>
      </c>
      <c r="K17" s="22">
        <v>45813</v>
      </c>
      <c r="L17" s="14">
        <f>K17-J17</f>
        <v>365</v>
      </c>
      <c r="M17" s="14">
        <v>3.95</v>
      </c>
      <c r="N17" s="40">
        <f t="shared" si="1"/>
        <v>5</v>
      </c>
      <c r="O17" s="41">
        <v>0.01</v>
      </c>
      <c r="P17" s="42">
        <f>ROUNDDOWN(I17*L17/365*1%,4)</f>
        <v>5</v>
      </c>
      <c r="Q17" s="14" t="s">
        <v>106</v>
      </c>
      <c r="R17" s="14" t="s">
        <v>107</v>
      </c>
      <c r="S17" s="14" t="s">
        <v>102</v>
      </c>
      <c r="T17" s="14">
        <v>15827095962</v>
      </c>
      <c r="U17" s="40">
        <v>5</v>
      </c>
      <c r="V17" s="14"/>
    </row>
    <row r="18" s="1" customFormat="1" ht="43" customHeight="1" spans="1:22">
      <c r="A18" s="15" t="s">
        <v>108</v>
      </c>
      <c r="B18" s="15"/>
      <c r="C18" s="15"/>
      <c r="D18" s="15"/>
      <c r="E18" s="15"/>
      <c r="F18" s="15"/>
      <c r="G18" s="15"/>
      <c r="H18" s="15"/>
      <c r="I18" s="23">
        <f>SUBTOTAL(9,I5:I17)</f>
        <v>7239</v>
      </c>
      <c r="J18" s="24" t="s">
        <v>109</v>
      </c>
      <c r="K18" s="15" t="s">
        <v>109</v>
      </c>
      <c r="L18" s="15" t="s">
        <v>109</v>
      </c>
      <c r="M18" s="15" t="s">
        <v>109</v>
      </c>
      <c r="N18" s="23">
        <f>SUBTOTAL(9,N5:N17)</f>
        <v>34.195</v>
      </c>
      <c r="O18" s="36" t="s">
        <v>109</v>
      </c>
      <c r="P18" s="23">
        <f>SUBTOTAL(9,P5:P17)</f>
        <v>69.5524</v>
      </c>
      <c r="Q18" s="37">
        <f>SUM(Q5:Q17)</f>
        <v>0</v>
      </c>
      <c r="R18" s="37">
        <f>SUM(R5:R17)</f>
        <v>0</v>
      </c>
      <c r="S18" s="37">
        <f>SUM(S5:S17)</f>
        <v>0</v>
      </c>
      <c r="T18" s="37">
        <f>SUM(T5:T17)</f>
        <v>133057288279</v>
      </c>
      <c r="U18" s="23">
        <f>SUBTOTAL(9,U5:U17)</f>
        <v>69.399</v>
      </c>
      <c r="V18" s="38"/>
    </row>
    <row r="19" ht="14.4" spans="1:1">
      <c r="A19" s="16"/>
    </row>
  </sheetData>
  <autoFilter ref="A4:V17">
    <extLst/>
  </autoFilter>
  <mergeCells count="4">
    <mergeCell ref="A1:C1"/>
    <mergeCell ref="A2:V2"/>
    <mergeCell ref="U3:V3"/>
    <mergeCell ref="A18:H18"/>
  </mergeCells>
  <printOptions horizontalCentered="1"/>
  <pageMargins left="0.393055555555556" right="0.393055555555556" top="0.708333333333333" bottom="0.472222222222222" header="0.5" footer="0.314583333333333"/>
  <pageSetup paperSize="9" scale="53"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6"/>
  <sheetViews>
    <sheetView zoomScale="70" zoomScaleNormal="70" workbookViewId="0">
      <pane xSplit="3" ySplit="4" topLeftCell="D5" activePane="bottomRight" state="frozen"/>
      <selection/>
      <selection pane="topRight"/>
      <selection pane="bottomLeft"/>
      <selection pane="bottomRight" activeCell="A1" sqref="A1:C1"/>
    </sheetView>
  </sheetViews>
  <sheetFormatPr defaultColWidth="9" defaultRowHeight="15.6" outlineLevelRow="5"/>
  <cols>
    <col min="1" max="1" width="6.21296296296296" style="2" customWidth="1"/>
    <col min="2" max="2" width="9.74074074074074" style="2" customWidth="1"/>
    <col min="3" max="3" width="26.8796296296296" style="2" customWidth="1"/>
    <col min="4" max="4" width="15.4444444444444" style="2" customWidth="1"/>
    <col min="5" max="5" width="26.5" style="2" customWidth="1"/>
    <col min="6" max="7" width="15.3148148148148" style="2" customWidth="1"/>
    <col min="8" max="8" width="13.8888888888889" style="2" customWidth="1"/>
    <col min="9" max="9" width="10.7777777777778" style="2" customWidth="1"/>
    <col min="10" max="10" width="12.6759259259259" style="2" customWidth="1"/>
    <col min="11" max="11" width="13.3796296296296" style="3" customWidth="1"/>
    <col min="12" max="12" width="11.8796296296296" style="4" customWidth="1"/>
    <col min="13" max="13" width="11.5" style="2" customWidth="1"/>
    <col min="14" max="14" width="10.5740740740741" style="2" customWidth="1"/>
    <col min="15" max="15" width="9" style="2" customWidth="1"/>
    <col min="16" max="16" width="10.3796296296296" style="3" customWidth="1"/>
    <col min="17" max="17" width="9.66666666666667" style="5" customWidth="1"/>
    <col min="18" max="18" width="12.2777777777778" style="6" customWidth="1"/>
    <col min="19" max="19" width="13.9814814814815" style="2" hidden="1" customWidth="1" outlineLevel="1"/>
    <col min="20" max="20" width="12.4166666666667" style="2" hidden="1" customWidth="1" outlineLevel="1"/>
    <col min="21" max="21" width="9" style="2" hidden="1" customWidth="1" outlineLevel="1"/>
    <col min="22" max="22" width="12.9444444444444" style="7" hidden="1" customWidth="1" outlineLevel="1"/>
    <col min="23" max="23" width="12.9444444444444" style="8" customWidth="1" collapsed="1"/>
    <col min="24" max="24" width="12.8611111111111" style="7" customWidth="1"/>
    <col min="25" max="16384" width="9" style="2"/>
  </cols>
  <sheetData>
    <row r="1" ht="24" customHeight="1" spans="1:3">
      <c r="A1" s="9" t="s">
        <v>128</v>
      </c>
      <c r="B1" s="9"/>
      <c r="C1" s="9"/>
    </row>
    <row r="2" ht="41" customHeight="1" spans="1:24">
      <c r="A2" s="10" t="s">
        <v>129</v>
      </c>
      <c r="B2" s="10"/>
      <c r="C2" s="10"/>
      <c r="D2" s="10"/>
      <c r="E2" s="10"/>
      <c r="F2" s="10"/>
      <c r="G2" s="10"/>
      <c r="H2" s="10"/>
      <c r="I2" s="10"/>
      <c r="J2" s="10"/>
      <c r="K2" s="17"/>
      <c r="L2" s="18"/>
      <c r="M2" s="10"/>
      <c r="N2" s="10"/>
      <c r="O2" s="10"/>
      <c r="P2" s="17"/>
      <c r="Q2" s="25"/>
      <c r="R2" s="26"/>
      <c r="S2" s="10"/>
      <c r="T2" s="10"/>
      <c r="U2" s="10"/>
      <c r="V2" s="27"/>
      <c r="W2" s="28"/>
      <c r="X2" s="27"/>
    </row>
    <row r="3" ht="24" customHeight="1" spans="1:24">
      <c r="A3" s="11"/>
      <c r="B3" s="11"/>
      <c r="C3" s="11"/>
      <c r="D3" s="11"/>
      <c r="E3" s="12"/>
      <c r="F3" s="13"/>
      <c r="G3" s="13"/>
      <c r="H3" s="12"/>
      <c r="I3" s="12"/>
      <c r="J3" s="12"/>
      <c r="K3" s="19"/>
      <c r="L3" s="20"/>
      <c r="M3" s="13"/>
      <c r="N3" s="12"/>
      <c r="O3" s="12"/>
      <c r="P3" s="19"/>
      <c r="Q3" s="29"/>
      <c r="R3" s="30"/>
      <c r="S3" s="13"/>
      <c r="T3" s="13"/>
      <c r="U3" s="31"/>
      <c r="V3" s="31"/>
      <c r="W3" s="32" t="s">
        <v>5</v>
      </c>
      <c r="X3" s="33"/>
    </row>
    <row r="4" ht="43.2" customHeight="1" spans="1:24">
      <c r="A4" s="14" t="s">
        <v>6</v>
      </c>
      <c r="B4" s="14" t="s">
        <v>7</v>
      </c>
      <c r="C4" s="14" t="s">
        <v>8</v>
      </c>
      <c r="D4" s="14" t="s">
        <v>9</v>
      </c>
      <c r="E4" s="14" t="s">
        <v>10</v>
      </c>
      <c r="F4" s="14" t="s">
        <v>9</v>
      </c>
      <c r="G4" s="14" t="s">
        <v>11</v>
      </c>
      <c r="H4" s="14" t="s">
        <v>12</v>
      </c>
      <c r="I4" s="14" t="s">
        <v>13</v>
      </c>
      <c r="J4" s="14" t="s">
        <v>14</v>
      </c>
      <c r="K4" s="21" t="s">
        <v>15</v>
      </c>
      <c r="L4" s="22" t="s">
        <v>16</v>
      </c>
      <c r="M4" s="14" t="s">
        <v>17</v>
      </c>
      <c r="N4" s="14" t="s">
        <v>18</v>
      </c>
      <c r="O4" s="14" t="s">
        <v>19</v>
      </c>
      <c r="P4" s="21" t="s">
        <v>20</v>
      </c>
      <c r="Q4" s="34" t="s">
        <v>21</v>
      </c>
      <c r="R4" s="35" t="s">
        <v>22</v>
      </c>
      <c r="S4" s="14" t="s">
        <v>23</v>
      </c>
      <c r="T4" s="14" t="s">
        <v>24</v>
      </c>
      <c r="U4" s="14" t="s">
        <v>25</v>
      </c>
      <c r="V4" s="14" t="s">
        <v>26</v>
      </c>
      <c r="W4" s="21" t="s">
        <v>28</v>
      </c>
      <c r="X4" s="14" t="s">
        <v>27</v>
      </c>
    </row>
    <row r="5" s="1" customFormat="1" ht="43" customHeight="1" spans="1:24">
      <c r="A5" s="15" t="s">
        <v>108</v>
      </c>
      <c r="B5" s="15"/>
      <c r="C5" s="15"/>
      <c r="D5" s="15"/>
      <c r="E5" s="15"/>
      <c r="F5" s="15"/>
      <c r="G5" s="15"/>
      <c r="H5" s="15"/>
      <c r="I5" s="15"/>
      <c r="J5" s="15"/>
      <c r="K5" s="23" t="e">
        <f>SUBTOTAL(9,#REF!)</f>
        <v>#REF!</v>
      </c>
      <c r="L5" s="24" t="s">
        <v>109</v>
      </c>
      <c r="M5" s="15" t="s">
        <v>109</v>
      </c>
      <c r="N5" s="15" t="s">
        <v>109</v>
      </c>
      <c r="O5" s="15" t="s">
        <v>109</v>
      </c>
      <c r="P5" s="23" t="e">
        <f>SUBTOTAL(9,#REF!)</f>
        <v>#REF!</v>
      </c>
      <c r="Q5" s="36" t="s">
        <v>109</v>
      </c>
      <c r="R5" s="23" t="e">
        <f>SUBTOTAL(9,#REF!)</f>
        <v>#REF!</v>
      </c>
      <c r="S5" s="37" t="e">
        <f>SUM(#REF!)</f>
        <v>#REF!</v>
      </c>
      <c r="T5" s="37" t="e">
        <f>SUM(#REF!)</f>
        <v>#REF!</v>
      </c>
      <c r="U5" s="37" t="e">
        <f>SUM(#REF!)</f>
        <v>#REF!</v>
      </c>
      <c r="V5" s="37" t="e">
        <f>SUM(#REF!)</f>
        <v>#REF!</v>
      </c>
      <c r="W5" s="23" t="e">
        <f>SUBTOTAL(9,#REF!)</f>
        <v>#REF!</v>
      </c>
      <c r="X5" s="38"/>
    </row>
    <row r="6" ht="14.4" spans="1:1">
      <c r="A6" s="16"/>
    </row>
  </sheetData>
  <autoFilter ref="A4:X4">
    <extLst/>
  </autoFilter>
  <mergeCells count="4">
    <mergeCell ref="A1:C1"/>
    <mergeCell ref="A2:X2"/>
    <mergeCell ref="W3:X3"/>
    <mergeCell ref="A5:J5"/>
  </mergeCells>
  <printOptions horizontalCentered="1"/>
  <pageMargins left="0.393055555555556" right="0.393055555555556" top="0.708333333333333" bottom="0.472222222222222" header="0.5" footer="0.314583333333333"/>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报告审核底表</vt:lpstr>
      <vt:lpstr>报告总表</vt:lpstr>
      <vt:lpstr>_</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ruby</cp:lastModifiedBy>
  <dcterms:created xsi:type="dcterms:W3CDTF">2021-05-18T00:42:00Z</dcterms:created>
  <dcterms:modified xsi:type="dcterms:W3CDTF">2026-08-28T05:05:26Z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B14508B9B50FEDBEFD938F6A77C54E82_43</vt:lpwstr>
  </property>
  <property fmtid="{D5CDD505-2E9C-101B-9397-08002B2CF9AE}" pid="3" name="KSOProductBuildVer">
    <vt:lpwstr>2052-11.8.6.8811</vt:lpwstr>
  </property>
  <property fmtid="{D5CDD505-2E9C-101B-9397-08002B2CF9AE}" pid="4" name="CalculationRule">
    <vt:i4>0</vt:i4>
  </property>
  <property fmtid="{D5CDD505-2E9C-101B-9397-08002B2CF9AE}" pid="5" name="KSOReadingLayout">
    <vt:bool>true</vt:bool>
  </property>
</Properties>
</file>