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Sheet1" sheetId="1" r:id="rId1"/>
  </sheets>
  <definedNames>
    <definedName name="_xlnm._FilterDatabase" localSheetId="0" hidden="1">Sheet1!$A$4:$Q$191</definedName>
    <definedName name="_xlnm.Print_Area" localSheetId="0">Sheet1!$A$1:$Q$191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<sst xmlns="http://schemas.openxmlformats.org/spreadsheetml/2006/main" count="687" uniqueCount="447">
  <si>
    <t>附件1.</t>
  </si>
  <si>
    <t>单位：万元</t>
  </si>
  <si>
    <t>序号</t>
  </si>
  <si>
    <t>被担保对象名称</t>
  </si>
  <si>
    <t>资金使用主体名称</t>
  </si>
  <si>
    <t>企业规模</t>
  </si>
  <si>
    <t>担保贷款金额</t>
  </si>
  <si>
    <t>担保责任发生日期</t>
  </si>
  <si>
    <t>担保责任解保日期</t>
  </si>
  <si>
    <t>担保责任天数</t>
  </si>
  <si>
    <t>贷款利率%</t>
  </si>
  <si>
    <t>已收担保费</t>
  </si>
  <si>
    <t>年化综合担保费率</t>
  </si>
  <si>
    <t>拟申请补贴额度</t>
  </si>
  <si>
    <t>备注</t>
  </si>
  <si>
    <t>审计补贴金额（未查重）</t>
  </si>
  <si>
    <t>查重审减</t>
  </si>
  <si>
    <t>审计补贴金额</t>
  </si>
  <si>
    <t>马蓓蓓</t>
  </si>
  <si>
    <t>武汉市洪山区墨蜀机械设备经营部</t>
  </si>
  <si>
    <t>个体工商户</t>
  </si>
  <si>
    <t>JFSQ_2022_449-1多年期业务，2024年已申报，此次主债权起始日按上次审计审核日期＋1天填写</t>
  </si>
  <si>
    <t>潘清钢</t>
  </si>
  <si>
    <t>武汉永坤建材有限公司</t>
  </si>
  <si>
    <t>小微企业</t>
  </si>
  <si>
    <t>JFSQ_2022_449-2多年期业务，2024年已申报，此次主债权起始日按上次审计审核日期＋1天填写</t>
  </si>
  <si>
    <t>刘俊辰</t>
  </si>
  <si>
    <t>武汉市洪山区雅阁欢聚酒店管理经营部</t>
  </si>
  <si>
    <t>JFSQ_2022_449-5多年期业务，2024年已申报，此次主债权起始日按上次审计审核日期＋1天填写</t>
  </si>
  <si>
    <t>吴娟娟</t>
  </si>
  <si>
    <t>武汉有板眼健身管理咨询有限公司</t>
  </si>
  <si>
    <t>JFSQ_2022_449-6多年期业务，2024年已申报，此次主债权起始日按上次审计审核日期＋1天填写</t>
  </si>
  <si>
    <t>JFSQ_2022_449-8多年期业务，2024年已申报，此次主债权起始日按上次审计审核日期＋1天填写</t>
  </si>
  <si>
    <t>谈露</t>
  </si>
  <si>
    <t>武汉东湖新技术开发区皆客来茶铺奶茶店</t>
  </si>
  <si>
    <t>JFSQ_2022_449-9多年期业务，2024年已申报，此次主债权起始日按上次审计审核日期＋1天填写</t>
  </si>
  <si>
    <t>湖北贤良汽车投资有限公司</t>
  </si>
  <si>
    <t>JFSQ_2022_449-15多年期业务，2024年已申报，此次主债权起始日按上次审计审核日期＋1天填写</t>
  </si>
  <si>
    <t>邢道勇</t>
  </si>
  <si>
    <t>武汉中诚道管理咨询有限公司</t>
  </si>
  <si>
    <t>JFSQ_2022_449-16多年期业务，2024年已申报，此次主债权起始日按上次审计审核日期＋1天填写</t>
  </si>
  <si>
    <t>万浪波</t>
  </si>
  <si>
    <t>武汉市江夏区影秀空间桌游馆</t>
  </si>
  <si>
    <t>JFSQ_2022_449-19多年期业务，2024年已申报，此次主债权起始日按上次审计审核日期＋1天填写</t>
  </si>
  <si>
    <t>武光辉</t>
  </si>
  <si>
    <t>武汉盏渡文化发展有限公司</t>
  </si>
  <si>
    <t>JFSQ_2022_449-20多年期业务，2024年已申报，此次主债权起始日按上次审计审核日期＋1天填写</t>
  </si>
  <si>
    <t>朱正兰</t>
  </si>
  <si>
    <t>江岸区贝杉建材经营部</t>
  </si>
  <si>
    <t>JFSQ_2022_449-30多年期业务，2024年已申报，此次主债权起始日按上次审计审核日期＋1天填写</t>
  </si>
  <si>
    <t>武汉展联光电科技有限公司</t>
  </si>
  <si>
    <t>JFSQ_2022_449-31多年期业务，2024年已申报，此次主债权起始日按上次审计审核日期＋1天填写</t>
  </si>
  <si>
    <t>JFSQ_2022_449-38多年期业务，2024年已申报，此次主债权起始日按上次审计审核日期＋1天填写</t>
  </si>
  <si>
    <t>武汉怡特环保科技有限公司</t>
  </si>
  <si>
    <t>JFSQ_2022_449-40多年期业务，2024年已申报，此次主债权起始日按上次审计审核日期＋1天填写</t>
  </si>
  <si>
    <t>程亮</t>
  </si>
  <si>
    <t>武汉汇程合众科技有限公司</t>
  </si>
  <si>
    <t>JFSQ_2022_449-41多年期业务，2024年已申报，此次主债权起始日按上次审计审核日期＋1天填写</t>
  </si>
  <si>
    <t>武汉市依丹特服饰有限责任公司</t>
  </si>
  <si>
    <t>JFSQ_2022_449-42多年期业务，2024年已申报，此次主债权起始日按上次审计审核日期＋1天填写</t>
  </si>
  <si>
    <t>柏为（武汉）医疗科技股份有限公司</t>
  </si>
  <si>
    <t>JFSQ_2022_449-46多年期业务，2024年已申报，此次主债权起始日按上次审计审核日期＋1天填写</t>
  </si>
  <si>
    <t>JFSQ_2022_449-52多年期业务，2024年已申报，此次主债权起始日按上次审计审核日期＋1天填写</t>
  </si>
  <si>
    <t>叶莎</t>
  </si>
  <si>
    <t>武汉舍予仁艾健康产业发展有限公司</t>
  </si>
  <si>
    <t>JFSQ_2022_449-56多年期业务，2024年已申报，此次主债权起始日按上次审计审核日期＋1天填写</t>
  </si>
  <si>
    <t>JFSQ_2022_449-57多年期业务，2024年已申报，此次主债权起始日按上次审计审核日期＋1天填写</t>
  </si>
  <si>
    <t>陶艺</t>
  </si>
  <si>
    <t>湖北宏源佳创工程有限公司</t>
  </si>
  <si>
    <t>JFSQ_2022_449-58多年期业务，2024年已申报，此次主债权起始日按上次审计审核日期＋1天填写</t>
  </si>
  <si>
    <t>武汉乾峯智能科技有限公司</t>
  </si>
  <si>
    <t>JFSQ_2022_449-60多年期业务，2024年已申报，此次主债权起始日按上次审计审核日期＋1天填写</t>
  </si>
  <si>
    <t>王文华</t>
  </si>
  <si>
    <t>湖北鼎博丰新能源发展有限公司</t>
  </si>
  <si>
    <t>JFSQ_2022_449-67多年期业务，2024年已申报，此次主债权起始日按上次审计审核日期＋1天填写</t>
  </si>
  <si>
    <t>姚玉英</t>
  </si>
  <si>
    <t>武汉市武昌区精家英超市</t>
  </si>
  <si>
    <t>JFSQ_2022_449-70多年期业务，2024年已申报，此次主债权起始日按上次审计审核日期＋1天填写</t>
  </si>
  <si>
    <t>JFSQ_2022_449-72多年期业务，2024年已申报，此次主债权起始日按上次审计审核日期＋1天填写</t>
  </si>
  <si>
    <t>JFSQ_2022_449-84多年期业务，2024年已申报，此次主债权起始日按上次审计审核日期＋1天填写</t>
  </si>
  <si>
    <t>杨凤姣</t>
  </si>
  <si>
    <t>武汉亿尔恒服饰有限公司</t>
  </si>
  <si>
    <t>JFSQ_2022_449-87多年期业务，2024年已申报，此次主债权起始日按上次审计审核日期＋1天填写</t>
  </si>
  <si>
    <t>不通过</t>
  </si>
  <si>
    <t>JFSQ_2022_449-89多年期业务，2024年已申报，此次主债权起始日按上次审计审核日期＋1天填写</t>
  </si>
  <si>
    <t>孙家枝</t>
  </si>
  <si>
    <t>武汉市天灵消防器材制造有限公司</t>
  </si>
  <si>
    <t>小微企业主</t>
  </si>
  <si>
    <t>JFSQ_2022_736-4多年期业务，2024年已申报，此次主债权起始日按上次审计审核日期＋1天填写</t>
  </si>
  <si>
    <t>武汉朗轩建设工程有限公司</t>
  </si>
  <si>
    <t>JFSQ_2022_736-5多年期业务，2024年已申报，此次主债权起始日按上次审计审核日期＋1天填写</t>
  </si>
  <si>
    <t>冀林立</t>
  </si>
  <si>
    <t>武汉旗客科技发展有限公司</t>
  </si>
  <si>
    <t>JFSQ_2022_736-6多年期业务，2024年已申报，此次主债权起始日按上次审计审核日期＋1天填写</t>
  </si>
  <si>
    <t>朱智高</t>
  </si>
  <si>
    <t>武汉艺可创门窗有限公司</t>
  </si>
  <si>
    <t>JFSQ_2022_736-9多年期业务，2024年已申报，此次主债权起始日按上次审计审核日期＋1天填写</t>
  </si>
  <si>
    <t>周靖</t>
  </si>
  <si>
    <t>武汉朗瑞品牌管理有限公司</t>
  </si>
  <si>
    <t>JFSQ_2022_736-10多年期业务，2024年已申报，此次主债权起始日按上次审计审核日期＋1天填写</t>
  </si>
  <si>
    <t>雷骜</t>
  </si>
  <si>
    <t>武汉思涌科技有限公司</t>
  </si>
  <si>
    <t>JFSQ_2022_736-13多年期业务，2024年已申报，此次主债权起始日按上次审计审核日期＋1天填写</t>
  </si>
  <si>
    <t>高俊</t>
  </si>
  <si>
    <t>百锐浩（武汉）国际贸易有限公司</t>
  </si>
  <si>
    <t>JFSQ_2022_736-16多年期业务，2024年已申报，此次主债权起始日按上次审计审核日期＋1天填写</t>
  </si>
  <si>
    <t>林玉敏</t>
  </si>
  <si>
    <t>武汉市硚口区林玉敏家用电器经营部</t>
  </si>
  <si>
    <t>JFSQ_2022_736-33多年期业务，2024年已申报，此次主债权起始日按上次审计审核日期＋1天填写</t>
  </si>
  <si>
    <t>李艳</t>
  </si>
  <si>
    <t>湖北铭途建筑劳务有限公司</t>
  </si>
  <si>
    <t>JFSQ_2022_736-36多年期业务，2024年已申报，此次主债权起始日按上次审计审核日期＋1天填写。100万及以下免担保费</t>
  </si>
  <si>
    <t>甘丹</t>
  </si>
  <si>
    <t>武汉市江汉区丽致美容中心</t>
  </si>
  <si>
    <t>JFSQ_2022_736-37多年期业务，2024年已申报，此次主债权起始日按上次审计审核日期＋1天填写</t>
  </si>
  <si>
    <t>罗家鸿</t>
  </si>
  <si>
    <t>武汉万寿春药店有限公司</t>
  </si>
  <si>
    <t>JFSQ_2022_736-43多年期业务，2024年已申报，此次主债权起始日按上次审计审核日期＋1天填写</t>
  </si>
  <si>
    <t>武汉市盛源紧固件物资有限公司</t>
  </si>
  <si>
    <t>JFSQ_2022_736-442024年审计底稿中无此笔项目（漏报），故主债权发生日按照项目实际发生日期填写</t>
  </si>
  <si>
    <t>饶丹</t>
  </si>
  <si>
    <t>武汉惠宁文化传播有限公司</t>
  </si>
  <si>
    <t>JFSQ_2022_736-54多年期业务，2024年已申报，此次主债权起始日按上次审计审核日期＋1天填写</t>
  </si>
  <si>
    <t>裴顺军</t>
  </si>
  <si>
    <t>武汉华大尚育教育科技有限公司</t>
  </si>
  <si>
    <t>JFSQ_2022_736-55多年期业务，2024年已申报，此次主债权起始日按上次审计审核日期＋1天填写</t>
  </si>
  <si>
    <t>武汉兴鸿辉物资有限公司</t>
  </si>
  <si>
    <t>JFSQ_2022_736-62多年期业务，2024年已申报，此次主债权起始日按上次审计审核日期＋1天填写</t>
  </si>
  <si>
    <t>武汉嘉瑞禾眼镜有限公司</t>
  </si>
  <si>
    <t>JFSQ_2022_736-78多年期业务，2024年已申报，此次主债权起始日按上次审计审核日期＋1天填写</t>
  </si>
  <si>
    <t>吕珊</t>
  </si>
  <si>
    <t>武汉市江汉区宇驰恒信建材经营部</t>
  </si>
  <si>
    <t>JFSQ_2022_736-92多年期业务，2024年已申报，此次主债权起始日按上次审计审核日期＋1天填写</t>
  </si>
  <si>
    <t>JFSQ_2022_736-99多年期业务，2024年已申报，此次主债权起始日按上次审计审核日期＋1天填写</t>
  </si>
  <si>
    <t>朱文轩</t>
  </si>
  <si>
    <t>武汉朱记巴蜀餐饮管理有限公司</t>
  </si>
  <si>
    <t>JFSQ_2022_736-129多年期业务，2024年已申报，此次主债权起始日按上次审计审核日期＋1天填写</t>
  </si>
  <si>
    <t>余伍高</t>
  </si>
  <si>
    <t>武汉市硚口区欧雅庭装饰材料经营部</t>
  </si>
  <si>
    <t>JFSQ_2022_736-130多年期业务，2024年已申报，此次主债权起始日按上次审计审核日期＋1天填写</t>
  </si>
  <si>
    <t>颜平</t>
  </si>
  <si>
    <t>武汉东湖新技术开发区大盟建材经营部</t>
  </si>
  <si>
    <t>JFSQ_2022_736-132多年期业务，2024年已申报，此次主债权起始日按上次审计审核日期＋1天填写</t>
  </si>
  <si>
    <t>蔡毅</t>
  </si>
  <si>
    <t>武汉墨砚画影文化传播有限公司</t>
  </si>
  <si>
    <t>JFSQ_2022_797-6多年期业务，2024年已申报，此次主债权起始日按上次审计审核日期＋1天填写</t>
  </si>
  <si>
    <t>杨迎胜</t>
  </si>
  <si>
    <t>武汉祺香苑文化科技有限公司</t>
  </si>
  <si>
    <t>JFSQ_2022_797-17多年期业务，2024年已申报，此次主债权起始日按上次审计审核日期＋1天填写。100万及以下免担保费</t>
  </si>
  <si>
    <t>林霞</t>
  </si>
  <si>
    <t>武汉市硚口区凯撒琳灯饰经营部</t>
  </si>
  <si>
    <t>JFSQ_2022_797-19多年期业务，2024年已申报，此次主债权起始日按上次审计审核日期＋1天填写</t>
  </si>
  <si>
    <t>唐敏</t>
  </si>
  <si>
    <t>武汉恒心服饰有限公司</t>
  </si>
  <si>
    <t>JFSQ_2022_797-26多年期业务，2024年已申报，此次主债权起始日按上次审计审核日期＋1天填写</t>
  </si>
  <si>
    <t>任庆华</t>
  </si>
  <si>
    <t>湖北乐宜惠餐饮管理有限公司</t>
  </si>
  <si>
    <t>JFSQ_2022_797-31多年期业务，2024年已申报，此次主债权起始日按上次审计审核日期＋1天填写</t>
  </si>
  <si>
    <t>雷仲航</t>
  </si>
  <si>
    <t>武汉市青山区仲航璟建材经营部</t>
  </si>
  <si>
    <t>JFSQ_2022_797-32多年期业务，2024年已申报，此次主债权起始日按上次审计审核日期＋1天填写。100万及以下免担保费</t>
  </si>
  <si>
    <t>王娜</t>
  </si>
  <si>
    <t>武汉兴恒轩商贸有限公司</t>
  </si>
  <si>
    <t>JFSQ_2022_797-35多年期业务，2024年已申报，此次主债权起始日按上次审计审核日期＋1天填写</t>
  </si>
  <si>
    <t>JFSQ_2022_797-36多年期业务，2024年已申报，此次主债权起始日按上次审计审核日期＋1天填写</t>
  </si>
  <si>
    <t>武汉熠鑫建筑工程有限公司</t>
  </si>
  <si>
    <t>JFSQ_2022_797-44多年期业务，2024年已申报，此次主债权起始日按上次审计审核日期＋1天填写</t>
  </si>
  <si>
    <t>JFSQ_2022_797-49多年期业务，2024年已申报，此次主债权起始日按上次审计审核日期＋1天填写</t>
  </si>
  <si>
    <t>JFSQ_2022_797-64多年期业务，2024年已申报，此次主债权起始日按上次审计审核日期＋1天填写</t>
  </si>
  <si>
    <t>武汉市武昌区合众兴胜建材经营部</t>
  </si>
  <si>
    <t>JFSQ_2022_797-67多年期业务，2024年已申报，此次主债权起始日按上次审计审核日期＋1天填写</t>
  </si>
  <si>
    <t>杨豪</t>
  </si>
  <si>
    <t>武汉市硚口区锦豪时尚布匹商行</t>
  </si>
  <si>
    <t>JFSQ_2022_797-68多年期业务，2024年已申报，此次主债权起始日按上次审计审核日期＋1天填写</t>
  </si>
  <si>
    <t>徐秀</t>
  </si>
  <si>
    <t>武汉麒诺科技发展有限公司</t>
  </si>
  <si>
    <t>JFSQ_2022_797-76多年期业务，2024年已申报，此次主债权起始日按上次审计审核日期＋1天填写</t>
  </si>
  <si>
    <t>张梅</t>
  </si>
  <si>
    <t>武汉市江岸区安娜宠物用品店</t>
  </si>
  <si>
    <t>JFSQ_2022_797-78多年期业务，2024年已申报，此次主债权起始日按上次审计审核日期＋1天填写</t>
  </si>
  <si>
    <t>相帅</t>
  </si>
  <si>
    <t>武汉市硚口区欣程服饰经营部</t>
  </si>
  <si>
    <t>JFSQ_2022_797-80多年期业务，2024年已申报，此次主债权起始日按上次审计审核日期＋1天填写</t>
  </si>
  <si>
    <t>刘春丽</t>
  </si>
  <si>
    <t>武汉市硚口区幸葳建材商行</t>
  </si>
  <si>
    <t>JFSQ_2022_797-96多年期业务，2024年已申报，此次主债权起始日按上次审计审核日期＋1天填写</t>
  </si>
  <si>
    <t>JFSQ_2022_797-105多年期业务，2024年已申报，此次主债权起始日按上次审计审核日期＋1天填写</t>
  </si>
  <si>
    <t>胡端沫</t>
  </si>
  <si>
    <t>湖北昊晟物资有限公司</t>
  </si>
  <si>
    <t>JFSQ_2022_864-7多年期业务，2024年已申报，此次主债权起始日按上次审计审核日期＋1天填写</t>
  </si>
  <si>
    <t>周凤娟</t>
  </si>
  <si>
    <t>武汉建和鑫建筑劳务有限公司</t>
  </si>
  <si>
    <t>JFSQ_2022_864-18多年期业务，2024年已申报，此次主债权起始日按上次审计审核日期＋1天填写。100万及以下免担保费</t>
  </si>
  <si>
    <t>潘忠</t>
  </si>
  <si>
    <t>武汉天源通交通设施工程有限公司</t>
  </si>
  <si>
    <t>JFSQ_2022_864-19多年期业务，2024年已申报，此次主债权起始日按上次审计审核日期＋1天填写</t>
  </si>
  <si>
    <t>武汉利亨达办公环境设计配套有限公司</t>
  </si>
  <si>
    <t>JFSQ_2022_864-32多年期业务，2024年已申报，此次主债权起始日按上次审计审核日期＋1天填写</t>
  </si>
  <si>
    <t>马丹丹</t>
  </si>
  <si>
    <t>湖北中昂商贸有限公司</t>
  </si>
  <si>
    <t>JFSQ_2022_864-48多年期业务，2024年已申报，此次主债权起始日按上次审计审核日期＋1天填写。100万及以下免担保费</t>
  </si>
  <si>
    <t>张若然</t>
  </si>
  <si>
    <t>武汉必慕智联科技工程有限公司</t>
  </si>
  <si>
    <t>JFSQ_2022_864-62多年期业务，2024年已申报，此次主债权起始日按上次审计审核日期＋1天填写</t>
  </si>
  <si>
    <t>刘俊</t>
  </si>
  <si>
    <t>武汉莫高贸易有限公司</t>
  </si>
  <si>
    <t>JFSQ_2022_864-63多年期业务，2024年已申报，此次主债权起始日按上次审计审核日期＋1天填写</t>
  </si>
  <si>
    <t>周红娟</t>
  </si>
  <si>
    <t>武汉楚天和鑫商贸有限公司</t>
  </si>
  <si>
    <t>JFSQ_2022_864-76多年期业务，2024年已申报，此次主债权起始日按上次审计审核日期＋1天填写。100万及以下免担保费</t>
  </si>
  <si>
    <t>JFSQ_2022_864-78多年期业务，2024年已申报，此次主债权起始日按上次审计审核日期＋1天填写</t>
  </si>
  <si>
    <t>喻毅敏</t>
  </si>
  <si>
    <t>武汉安洁舒物业管理有限公司</t>
  </si>
  <si>
    <t>JFSQ_2022_864-81多年期业务，2024年已申报，此次主债权起始日按上次审计审核日期＋1天填写</t>
  </si>
  <si>
    <t>JFSQ_2022_864-101多年期业务，2024年已申报，此次主债权起始日按上次审计审核日期＋1天填写</t>
  </si>
  <si>
    <t>JFSQ_2023_075-4多年期业务，2024年已申报，此次主债权起始日按上次审计审核日期＋1天填写</t>
  </si>
  <si>
    <t>刘国发</t>
  </si>
  <si>
    <t>武汉东湖新技术开发区刘国发日用百货经营部</t>
  </si>
  <si>
    <t>JFSQ_2023_166-8多年期业务，2024年已申报，此次主债权起始日按上次审计审核日期＋1天填写</t>
  </si>
  <si>
    <t>湖北金广农业科技有限公司</t>
  </si>
  <si>
    <t>三农</t>
  </si>
  <si>
    <t>JFSQ_2023_166-1</t>
  </si>
  <si>
    <t>武汉东方骏驰精密制造有限公司</t>
  </si>
  <si>
    <t>JFSQ_2023_166-3</t>
  </si>
  <si>
    <t>陈文胜</t>
  </si>
  <si>
    <t>湖北琛荷建筑工程有限公司</t>
  </si>
  <si>
    <t>JFSQ_2023_308-2第一批申报时已提供部分资料，序号为1。100万及以下免担保费</t>
  </si>
  <si>
    <t>马斯特科技（武汉）有限公司</t>
  </si>
  <si>
    <t>JFSQ_2023_308-3</t>
  </si>
  <si>
    <t>武汉海微科技有限公司</t>
  </si>
  <si>
    <t>JFSQ_2023_308-5，项目超过1000万按1000万核算。</t>
  </si>
  <si>
    <t>湖北冠舜新材料有限公司</t>
  </si>
  <si>
    <t>JFSQ_2023_308-6第一批申报时已提供部分资料，序号为3</t>
  </si>
  <si>
    <t>武汉九州钰民医药科技有限公司</t>
  </si>
  <si>
    <t>JFSQ_2023_308-7</t>
  </si>
  <si>
    <t>武汉尚永建筑工程有限公司</t>
  </si>
  <si>
    <t>JFSQ_2023_308-8</t>
  </si>
  <si>
    <t>武汉东智科技股份有限公司</t>
  </si>
  <si>
    <t>JFSQ_2023_378-1第一批申报时已提供部分资料，序号为4</t>
  </si>
  <si>
    <t>武汉天喻教育科技有限公司</t>
  </si>
  <si>
    <t>JFSQ_2023_378-2第一批申报时已提供部分资料，序号为5</t>
  </si>
  <si>
    <t>武汉噢易云计算股份有限公司</t>
  </si>
  <si>
    <t>JFSQ_2023_378-7第一批申报时已提供部分资料，序号为10</t>
  </si>
  <si>
    <t>武汉大水云科技有限公司</t>
  </si>
  <si>
    <t>JFSQ_2023_378-10第一批申报时已提供部分资料，序号为13</t>
  </si>
  <si>
    <t>武汉菲旺软件技术有限责任公司</t>
  </si>
  <si>
    <t>JFSQ_2023_378-11第一批申报时已提供部分资料，序号为14。100万及以下免担保费</t>
  </si>
  <si>
    <t>宋相垒</t>
  </si>
  <si>
    <t>武汉聚佳光电有限公司</t>
  </si>
  <si>
    <t>JFSQ_2023_378-13第一批申报时已提供部分资料，序号为16。100万及以下免担保费</t>
  </si>
  <si>
    <t>武汉锐进铁路发展有限公司</t>
  </si>
  <si>
    <t>JFSQ_2023_378-15第一批申报时已提供部分资料，序号为18</t>
  </si>
  <si>
    <t>冯建伟</t>
  </si>
  <si>
    <t>武汉市里瑞自动化工程有限公司</t>
  </si>
  <si>
    <t>JFSQ_2023_378-28第一批申报时已提供部分资料，序号为30。100万及以下免担保费</t>
  </si>
  <si>
    <t>李敏</t>
  </si>
  <si>
    <t>湖北鑫元盛景商务服务有限公司</t>
  </si>
  <si>
    <t>JFSQ_2023_378-39</t>
  </si>
  <si>
    <t>邱海林</t>
  </si>
  <si>
    <t>武汉水云山园林绿化工程有限公司</t>
  </si>
  <si>
    <t>JFSQ_2023_378-40第一批申报时已提供部分资料，序号为40。100万及以下免担保费</t>
  </si>
  <si>
    <t>余水兵</t>
  </si>
  <si>
    <t>武汉市新洲区兴旺日用品店</t>
  </si>
  <si>
    <t>JFSQ_2023_378-41第一批申报时已提供部分资料，序号为41。100万及以下免担保费</t>
  </si>
  <si>
    <t>武汉煜炜光学科技有限公司</t>
  </si>
  <si>
    <t>JFSQ_2023_446-8第一批申报时已提供部分资料，序号为47。项目超过1000万按1000万核算。</t>
  </si>
  <si>
    <t>武汉雷可达科技有限公司</t>
  </si>
  <si>
    <t>JFSQ_2023_512-1第一批申报时已提供部分资料，序号为55</t>
  </si>
  <si>
    <t>武汉光谷量子技术有限公司</t>
  </si>
  <si>
    <t>JFSQ_2023_512-2第一批申报时已提供部分资料，序号为56。106、107、108共用发票</t>
  </si>
  <si>
    <t>JFSQ_2023_512-3第一批申报时已提供部分资料，序号为57。106、107、108共用发票</t>
  </si>
  <si>
    <t>JFSQ_2023_512-4第一批申报时已提供部分资料，序号为58。106、107、108共用发票</t>
  </si>
  <si>
    <t>王海峰</t>
  </si>
  <si>
    <t>武汉嘉禾盛装饰工程有限公司</t>
  </si>
  <si>
    <t>JFSQ_2023_512-11第一批申报时已提供部分资料，序号为63</t>
  </si>
  <si>
    <t>黄杰</t>
  </si>
  <si>
    <t>湖北薪宏机械制造有限公司</t>
  </si>
  <si>
    <t>JFSQ_2023_512-15第一批申报时已提供部分资料，序号为67</t>
  </si>
  <si>
    <t>陈涛</t>
  </si>
  <si>
    <t>武汉尚秋建筑劳务有限公司</t>
  </si>
  <si>
    <t>JFSQ_2023_512-17第一批申报时已提供部分资料，序号为69</t>
  </si>
  <si>
    <t>武汉博顺盈泰建设有限公司</t>
  </si>
  <si>
    <t>JFSQ_2023_512-18第一批申报时已提供部分资料，序号为197。银行代付担保费，已附保费支付明细表</t>
  </si>
  <si>
    <t>刘根英</t>
  </si>
  <si>
    <t>武汉丰汇达物资有限公司</t>
  </si>
  <si>
    <t>JFSQ_2023_512-29第一批申报时已提供部分资料，序号为77</t>
  </si>
  <si>
    <t>武汉鑫瑞丰华科贸有限公司</t>
  </si>
  <si>
    <t>JFSQ_2023_589-4</t>
  </si>
  <si>
    <t>湖北定制链科技有限公司</t>
  </si>
  <si>
    <t>JFSQ_2023_589-5第一批申报时已提供部分资料，序号为82</t>
  </si>
  <si>
    <t>武汉宁美国度科技有限公司</t>
  </si>
  <si>
    <t>JFSQ_2023_589-6</t>
  </si>
  <si>
    <t>武汉宇琰科技有限公司</t>
  </si>
  <si>
    <t>JFSQ_2023_589-12</t>
  </si>
  <si>
    <t>武汉欣诺金属材料有限公司</t>
  </si>
  <si>
    <t>JFSQ_2023_589-21</t>
  </si>
  <si>
    <t>武汉承天广运信息技术有限公司</t>
  </si>
  <si>
    <t>JFSQ_2023_589-31第一批申报时已提供部分资料，序号为87</t>
  </si>
  <si>
    <t>中楚工程勘察设计咨询有限公司</t>
  </si>
  <si>
    <t>JFSQ_2023_589-43第一批申报时已提供部分资料，序号为95</t>
  </si>
  <si>
    <t>武汉良培医学检验实验室有限公司</t>
  </si>
  <si>
    <t>JFSQ_2023_589-45第一批申报时已提供部分资料，序号为96</t>
  </si>
  <si>
    <t>武汉动游科技有限公司</t>
  </si>
  <si>
    <t>JFSQ_2023_589-46第一批申报时已提供部分资料，序号为97</t>
  </si>
  <si>
    <t>松冷（武汉）科技有限公司</t>
  </si>
  <si>
    <t>JFSQ_2023_589-47第一批申报时已提供部分资料，序号为98</t>
  </si>
  <si>
    <t>武汉北方新创环保科技发展有限公司</t>
  </si>
  <si>
    <t>JFSQ_2023_589-48第一批申报时已提供部分资料，序号为99</t>
  </si>
  <si>
    <t>武汉亿思源光电股份有限公司</t>
  </si>
  <si>
    <t>JFSQ_2023_668-4第一批申报时已提供部分资料，序号为100</t>
  </si>
  <si>
    <t>武汉默联股份有限公司</t>
  </si>
  <si>
    <t>JFSQ_2023_668-17</t>
  </si>
  <si>
    <t>武汉吧哒科技股份有限公司</t>
  </si>
  <si>
    <t>JFSQ_2023_668-20第一批申报时已提供部分资料，序号为102</t>
  </si>
  <si>
    <t>武汉新金首饰制造有限公司</t>
  </si>
  <si>
    <t>JFSQ_2023_668-21第一批申报时已提供部分资料，序号为103。项目超过1000万按1000万核算。</t>
  </si>
  <si>
    <t>湖北绿居缘建设工程有限公司</t>
  </si>
  <si>
    <t>JFSQ_2023_668-24</t>
  </si>
  <si>
    <t>刘晓新</t>
  </si>
  <si>
    <t>武汉广安兴盛建筑工程有限公司</t>
  </si>
  <si>
    <t>JFSQ_2023_668-34第一批申报时已提供部分资料，序号为114</t>
  </si>
  <si>
    <t>张美霞</t>
  </si>
  <si>
    <t>武汉铭伟光电工程有限责任公司</t>
  </si>
  <si>
    <t>JFSQ_2023_668-35</t>
  </si>
  <si>
    <t>朱辉</t>
  </si>
  <si>
    <t>武汉纽康度生物科技股份有限公司</t>
  </si>
  <si>
    <t>JFSQ_2023_668-36第一批申报时已提供部分资料，序号为115</t>
  </si>
  <si>
    <t>JFSQ_2023_668-45第一批申报时已提供部分资料，序号为117</t>
  </si>
  <si>
    <t>武汉卓成节能科技股份有限公司</t>
  </si>
  <si>
    <t>JFSQ_2023_668-47第一批申报时已提供部分资料，序号为118。项目超过1000万按1000万核算。</t>
  </si>
  <si>
    <t>武汉地大信息工程股份有限公司</t>
  </si>
  <si>
    <t>JFSQ_2023_668-48第一批申报时已提供部分资料，序号为119</t>
  </si>
  <si>
    <t>武汉奥绿新生物科技股份有限公司</t>
  </si>
  <si>
    <t>JFSQ_2023_668-49第一批申报时已提供部分资料，序号为120</t>
  </si>
  <si>
    <t>武汉钧恒科技有限公司</t>
  </si>
  <si>
    <t>JFSQ_2023_668-54第一批申报时已提供部分资料，序号为121。项目超过1000万按1000万核算。</t>
  </si>
  <si>
    <t>武汉中关村硬创空间科技有限公司</t>
  </si>
  <si>
    <t>JFSQ_2023_668-55</t>
  </si>
  <si>
    <t>湖北窗口科技有限公司</t>
  </si>
  <si>
    <t>JFSQ_2023_668-56第一批申报时已提供部分资料，序号为122</t>
  </si>
  <si>
    <t>万莉</t>
  </si>
  <si>
    <t>武汉泰通利源电气有限公司</t>
  </si>
  <si>
    <t>JFSQ_2023_742-13</t>
  </si>
  <si>
    <t>池奇嶷</t>
  </si>
  <si>
    <t>武汉阿伯仔食品贸易有限公司</t>
  </si>
  <si>
    <t>JFSQ_2023_742-15</t>
  </si>
  <si>
    <t>王兵兵</t>
  </si>
  <si>
    <t>武汉华森瑞德建筑有限公司</t>
  </si>
  <si>
    <t>JFSQ_2023_742-16第一批申报时已提供部分资料，序号为125</t>
  </si>
  <si>
    <t>武汉亚洲生物材料有限公司</t>
  </si>
  <si>
    <t>JFSQ_2023_742-25第一批申报时已提供部分资料，序号为128</t>
  </si>
  <si>
    <t>李爱民</t>
  </si>
  <si>
    <t>武汉鑫华雅园艺工程有限公司</t>
  </si>
  <si>
    <t>JFSQ_2023_742-36第一批申报时已提供部分资料，序号为131</t>
  </si>
  <si>
    <t>刘道才</t>
  </si>
  <si>
    <t>武汉长坂科贸有限公司</t>
  </si>
  <si>
    <t>JFSQ_2023_742-37第一批申报时已提供部分资料，序号为132</t>
  </si>
  <si>
    <t>武汉玉航科技有限公司</t>
  </si>
  <si>
    <t>JFSQ_2023_742-50第一批申报时已提供部分资料，序号为138</t>
  </si>
  <si>
    <t>武汉正心谷科技有限公司</t>
  </si>
  <si>
    <t>JFSQ_2023_742-51第一批申报时已提供部分资料，序号为139</t>
  </si>
  <si>
    <t>湖北益健堂科技股份有限公司</t>
  </si>
  <si>
    <t>JFSQ_2023_818-22</t>
  </si>
  <si>
    <t>唯阜德（武汉）科技有限公司</t>
  </si>
  <si>
    <t>JFSQ_2023_818-29第一批申报时已提供部分资料，序号为140</t>
  </si>
  <si>
    <t>JFSQ_2023_818-32</t>
  </si>
  <si>
    <t>保利沃利科技（武汉）有限公司</t>
  </si>
  <si>
    <t>JFSQ_2023_818-60第一批申报时已提供部分资料，序号为141</t>
  </si>
  <si>
    <t>武汉恩倍思科技有限公司</t>
  </si>
  <si>
    <t>JFSQ_2023_818-66第一批申报时已提供部分资料，序号为142</t>
  </si>
  <si>
    <t>湖北一亩地发展有限公司</t>
  </si>
  <si>
    <t>JFSQ_2023_818-84第一批申报时已提供部分资料，序号为144</t>
  </si>
  <si>
    <t>武汉迈异信息科技有限公司</t>
  </si>
  <si>
    <t>JFSQ_2023_890-1第一批申报时已提供部分资料，序号为146</t>
  </si>
  <si>
    <t>武汉市科迈机械制造有限责任公司</t>
  </si>
  <si>
    <t>JFSQ_2023_890-2第一批申报时已提供部分资料，序号为164。155、162、168、169共用发票</t>
  </si>
  <si>
    <t>刘朝阳</t>
  </si>
  <si>
    <t>武汉瑞晨哲锦建筑工程有限公司</t>
  </si>
  <si>
    <t>JFSQ_2023_890-10第一批申报时已提供部分资料，序号为148</t>
  </si>
  <si>
    <t>何全芳</t>
  </si>
  <si>
    <t>湖北惠源医药有限公司</t>
  </si>
  <si>
    <t>JFSQ_2023_890-12</t>
  </si>
  <si>
    <t>洪俊才</t>
  </si>
  <si>
    <t>湖北亚渠建筑工程有限公司</t>
  </si>
  <si>
    <t>JFSQ_2023_890-13第一批申报时已提供部分资料，序号为150</t>
  </si>
  <si>
    <t>陈礼艳</t>
  </si>
  <si>
    <t>武汉鸿益飞市政工程有限公司</t>
  </si>
  <si>
    <t>JFSQ_2023_890-15</t>
  </si>
  <si>
    <t>武汉恩卡普汽车检测技术有限公司</t>
  </si>
  <si>
    <t>JFSQ_2023_890-23第一批申报时已提供部分资料，序号为155</t>
  </si>
  <si>
    <t>JFSQ_2023_890-25第一批申报时已提供部分资料，序号为156</t>
  </si>
  <si>
    <t>湖北久安医药集团有限公司</t>
  </si>
  <si>
    <t>JFSQ_2023_890-50第一批申报时已提供部分资料，序号为165。155、162、168、169共用发票</t>
  </si>
  <si>
    <t>武汉倍普科技有限公司</t>
  </si>
  <si>
    <t>JFSQ_2023_890-55第一批申报时已提供部分资料，序号为158</t>
  </si>
  <si>
    <t>湖北微模式科技发展有限公司</t>
  </si>
  <si>
    <t>JFSQ_2023_890-56第一批申报时已提供部分资料，序号为159</t>
  </si>
  <si>
    <t>武汉颢致物业管理有限责任公司</t>
  </si>
  <si>
    <t>JFSQ_2023_890-57第一批申报时已提供部分资料，序号为160。165和167共用发票</t>
  </si>
  <si>
    <t>湖北贤特劳务有限公司</t>
  </si>
  <si>
    <t>JFSQ_2023_890-59第一批申报时已提供部分资料，序号为162</t>
  </si>
  <si>
    <t>JFSQ_2023_890-69第一批申报时已提供部分资料，序号为161。165和167共用发票</t>
  </si>
  <si>
    <t>武汉昊阳科技有限公司</t>
  </si>
  <si>
    <t>JFSQ_2023_890-71第一批申报时已提供部分资料，序号为166。155、162、168、169共用发票</t>
  </si>
  <si>
    <t>武汉诺安药业有限公司</t>
  </si>
  <si>
    <t>JFSQ_2023_890-72第一批申报时已提供部分资料，序号为167。155、162、168、169共用发票</t>
  </si>
  <si>
    <t>中部知光技术转移有限公司</t>
  </si>
  <si>
    <t>JFSQ_2023_890-73第一批申报时已提供部分资料，序号为157</t>
  </si>
  <si>
    <t>JFSQ_2024_027-3第一批申报时已提供部分资料，序号为168</t>
  </si>
  <si>
    <t>湖北东峻汽车电子科技有限公司</t>
  </si>
  <si>
    <t>JFSQ_2024_027-17，172和174共用发票</t>
  </si>
  <si>
    <t>武汉波睿达生物科技有限公司</t>
  </si>
  <si>
    <t>JFSQ_2024_027-33</t>
  </si>
  <si>
    <t>JFSQ_2024_027-41，172和174共用发票</t>
  </si>
  <si>
    <t>全景智联（武汉）科技有限公司</t>
  </si>
  <si>
    <t>JFSQ_2024_027-48</t>
  </si>
  <si>
    <t>武汉诺伊激光科技有限公司</t>
  </si>
  <si>
    <t>JFSQ_2024_027-50第一批申报时已提供部分资料，序号为182。176、179、180共用发票</t>
  </si>
  <si>
    <t>张存付</t>
  </si>
  <si>
    <t>武汉百捷建设工程有限公司</t>
  </si>
  <si>
    <t>JFSQ_2024_027-55</t>
  </si>
  <si>
    <t>范连海</t>
  </si>
  <si>
    <t>武汉巨力泰设备租赁有限公司</t>
  </si>
  <si>
    <t>JFSQ_2024_027-57第一批申报时已提供部分资料，序号为177</t>
  </si>
  <si>
    <t>武汉洛芙科技有限公司</t>
  </si>
  <si>
    <t>JFSQ_2024_027-58第一批申报时已提供部分资料，序号为181。176、179、180共用发票</t>
  </si>
  <si>
    <t>JFSQ_2024_027-59第一批申报时已提供部分资料，序号为183。176、179、180共用发票</t>
  </si>
  <si>
    <t>时代华易（武汉）信息技术有限公司</t>
  </si>
  <si>
    <t>JFSQ_2024_132-11</t>
  </si>
  <si>
    <t>武汉优派建筑装饰工程有限公司</t>
  </si>
  <si>
    <t>JFSQ_2024_132-12</t>
  </si>
  <si>
    <t>武汉兴力塑胶有限公司</t>
  </si>
  <si>
    <t>JFSQ_2024_132-16</t>
  </si>
  <si>
    <t>湖北华辰九州能源有限公司</t>
  </si>
  <si>
    <t>JFSQ_2024_132-23第一批申报时已提供部分资料，序号为185</t>
  </si>
  <si>
    <t>张建雄</t>
  </si>
  <si>
    <t>武汉觅城建设有限公司</t>
  </si>
  <si>
    <t>JFSQ_2024_132-26</t>
  </si>
  <si>
    <t>武汉欧加商贸有限公司</t>
  </si>
  <si>
    <t>JFSQ_2024_132-39</t>
  </si>
  <si>
    <t>JFSQ_2024_132-52</t>
  </si>
  <si>
    <t>JFSQ_2024_206-10第一批申报时已提供部分资料，序号为195</t>
  </si>
  <si>
    <t>武汉九龙建安装饰工程有限公司</t>
  </si>
  <si>
    <t>JFSQ_2024_206-12</t>
  </si>
  <si>
    <t>湖北弘焱建设工程有限公司</t>
  </si>
  <si>
    <t>查重审减。</t>
  </si>
  <si>
    <t>合计</t>
  </si>
</sst>
</file>

<file path=xl/styles.xml><?xml version="1.0" encoding="utf-8"?>
<styleSheet xmlns="http://schemas.openxmlformats.org/spreadsheetml/2006/main">
  <numFmts count="8">
    <numFmt numFmtId="176" formatCode="0.000000%"/>
    <numFmt numFmtId="41" formatCode="_ * #,##0_ ;_ * \-#,##0_ ;_ * &quot;-&quot;_ ;_ @_ "/>
    <numFmt numFmtId="177" formatCode="0.000000"/>
    <numFmt numFmtId="43" formatCode="_ * #,##0.00_ ;_ * \-#,##0.00_ ;_ * &quot;-&quot;??_ ;_ @_ "/>
    <numFmt numFmtId="178" formatCode="[$-409]yyyy/mm/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00_ "/>
  </numFmts>
  <fonts count="28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0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13" fillId="6" borderId="4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14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179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 wrapText="true"/>
    </xf>
    <xf numFmtId="178" fontId="5" fillId="0" borderId="0" xfId="0" applyNumberFormat="true" applyFont="true" applyFill="true" applyAlignment="true">
      <alignment horizontal="left" vertical="center" wrapText="true"/>
    </xf>
    <xf numFmtId="176" fontId="5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horizontal="left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2" fontId="2" fillId="0" borderId="1" xfId="0" applyNumberFormat="true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right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179" fontId="7" fillId="0" borderId="2" xfId="0" applyNumberFormat="true" applyFont="true" applyFill="true" applyBorder="true" applyAlignment="true">
      <alignment horizontal="center" vertical="center" wrapText="true"/>
    </xf>
    <xf numFmtId="179" fontId="7" fillId="0" borderId="3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vertical="center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178" fontId="5" fillId="0" borderId="0" xfId="0" applyNumberFormat="true" applyFont="true" applyFill="true" applyAlignment="true">
      <alignment horizontal="left" vertical="center"/>
    </xf>
    <xf numFmtId="176" fontId="5" fillId="0" borderId="0" xfId="0" applyNumberFormat="true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15"/>
  <sheetViews>
    <sheetView tabSelected="1" zoomScale="70" zoomScaleNormal="70" workbookViewId="0">
      <pane xSplit="2" ySplit="4" topLeftCell="C167" activePane="bottomRight" state="frozen"/>
      <selection/>
      <selection pane="topRight"/>
      <selection pane="bottomLeft"/>
      <selection pane="bottomRight" activeCell="G181" sqref="G181"/>
    </sheetView>
  </sheetViews>
  <sheetFormatPr defaultColWidth="9.775" defaultRowHeight="42" customHeight="true"/>
  <cols>
    <col min="1" max="1" width="4.65833333333333" style="7" customWidth="true"/>
    <col min="2" max="2" width="10.0416666666667" style="7" customWidth="true"/>
    <col min="3" max="3" width="13.7166666666667" style="7" customWidth="true"/>
    <col min="4" max="4" width="11.6333333333333" style="7" customWidth="true"/>
    <col min="5" max="5" width="13.8" style="7" customWidth="true"/>
    <col min="6" max="6" width="12.125" style="8" customWidth="true"/>
    <col min="7" max="7" width="11.35" style="8" customWidth="true"/>
    <col min="8" max="8" width="7.975" style="7" customWidth="true"/>
    <col min="9" max="9" width="7.44166666666667" style="7" customWidth="true"/>
    <col min="10" max="10" width="8.59166666666667" style="7" customWidth="true"/>
    <col min="11" max="11" width="8.05" style="9" customWidth="true"/>
    <col min="12" max="12" width="10.4666666666667" style="7" customWidth="true"/>
    <col min="13" max="13" width="23.05" style="7" hidden="true" customWidth="true" outlineLevel="1"/>
    <col min="14" max="14" width="11.7333333333333" style="7" customWidth="true" collapsed="true"/>
    <col min="15" max="16" width="11.7333333333333" style="7" customWidth="true"/>
    <col min="17" max="17" width="20.075" style="10" customWidth="true"/>
    <col min="18" max="16384" width="9.775" style="7"/>
  </cols>
  <sheetData>
    <row r="1" s="1" customFormat="true" ht="23" customHeight="true" spans="1:17">
      <c r="A1" s="11" t="s">
        <v>0</v>
      </c>
      <c r="F1" s="14"/>
      <c r="G1" s="14"/>
      <c r="K1" s="17"/>
      <c r="Q1" s="11"/>
    </row>
    <row r="2" s="1" customFormat="true" ht="23" customHeight="true" spans="2:17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3" customHeight="true" spans="17:17">
      <c r="Q3" s="23" t="s">
        <v>1</v>
      </c>
    </row>
    <row r="4" s="2" customFormat="true" ht="28" customHeight="true" spans="1:1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5" t="s">
        <v>7</v>
      </c>
      <c r="G4" s="15" t="s">
        <v>8</v>
      </c>
      <c r="H4" s="13" t="s">
        <v>9</v>
      </c>
      <c r="I4" s="13" t="s">
        <v>10</v>
      </c>
      <c r="J4" s="13" t="s">
        <v>11</v>
      </c>
      <c r="K4" s="18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1" t="s">
        <v>17</v>
      </c>
      <c r="Q4" s="13" t="s">
        <v>14</v>
      </c>
    </row>
    <row r="5" s="2" customFormat="true" ht="28" customHeight="true" spans="1:17">
      <c r="A5" s="13">
        <v>1</v>
      </c>
      <c r="B5" s="13" t="s">
        <v>18</v>
      </c>
      <c r="C5" s="13" t="s">
        <v>19</v>
      </c>
      <c r="D5" s="13" t="s">
        <v>20</v>
      </c>
      <c r="E5" s="16">
        <v>219</v>
      </c>
      <c r="F5" s="15">
        <v>45085</v>
      </c>
      <c r="G5" s="15">
        <v>45815</v>
      </c>
      <c r="H5" s="13">
        <f t="shared" ref="H5:H12" si="0">IF(G5-F5&gt;365,365,G5-F5)</f>
        <v>365</v>
      </c>
      <c r="I5" s="19">
        <v>5.85</v>
      </c>
      <c r="J5" s="13">
        <v>0</v>
      </c>
      <c r="K5" s="20">
        <v>0.01</v>
      </c>
      <c r="L5" s="13">
        <f t="shared" ref="L5:L12" si="1">ROUNDDOWN(E5*1%*IF(H5&gt;365,365,H5)/365,4)</f>
        <v>2.19</v>
      </c>
      <c r="M5" s="13" t="s">
        <v>21</v>
      </c>
      <c r="N5" s="22">
        <v>0.666</v>
      </c>
      <c r="O5" s="22"/>
      <c r="P5" s="22">
        <f t="shared" ref="P5:P68" si="2">N5-O5</f>
        <v>0.666</v>
      </c>
      <c r="Q5" s="24"/>
    </row>
    <row r="6" s="2" customFormat="true" ht="28" customHeight="true" spans="1:17">
      <c r="A6" s="13">
        <v>2</v>
      </c>
      <c r="B6" s="13" t="s">
        <v>22</v>
      </c>
      <c r="C6" s="13" t="s">
        <v>23</v>
      </c>
      <c r="D6" s="13" t="s">
        <v>24</v>
      </c>
      <c r="E6" s="16">
        <v>144</v>
      </c>
      <c r="F6" s="15">
        <v>45071</v>
      </c>
      <c r="G6" s="15">
        <v>45801</v>
      </c>
      <c r="H6" s="13">
        <f t="shared" si="0"/>
        <v>365</v>
      </c>
      <c r="I6" s="19">
        <v>5.77</v>
      </c>
      <c r="J6" s="13">
        <v>0</v>
      </c>
      <c r="K6" s="20">
        <v>0.01</v>
      </c>
      <c r="L6" s="13">
        <f t="shared" si="1"/>
        <v>1.44</v>
      </c>
      <c r="M6" s="13" t="s">
        <v>25</v>
      </c>
      <c r="N6" s="22">
        <v>1.44</v>
      </c>
      <c r="O6" s="22"/>
      <c r="P6" s="22">
        <f t="shared" si="2"/>
        <v>1.44</v>
      </c>
      <c r="Q6" s="24"/>
    </row>
    <row r="7" s="2" customFormat="true" ht="28" customHeight="true" spans="1:17">
      <c r="A7" s="13">
        <v>3</v>
      </c>
      <c r="B7" s="13" t="s">
        <v>26</v>
      </c>
      <c r="C7" s="13" t="s">
        <v>27</v>
      </c>
      <c r="D7" s="13" t="s">
        <v>20</v>
      </c>
      <c r="E7" s="16">
        <v>95</v>
      </c>
      <c r="F7" s="15">
        <v>45102</v>
      </c>
      <c r="G7" s="15">
        <v>45832</v>
      </c>
      <c r="H7" s="13">
        <f t="shared" si="0"/>
        <v>365</v>
      </c>
      <c r="I7" s="19">
        <v>5.85</v>
      </c>
      <c r="J7" s="13">
        <v>0</v>
      </c>
      <c r="K7" s="20">
        <v>0.01</v>
      </c>
      <c r="L7" s="13">
        <f t="shared" si="1"/>
        <v>0.95</v>
      </c>
      <c r="M7" s="13" t="s">
        <v>28</v>
      </c>
      <c r="N7" s="22">
        <v>0.95</v>
      </c>
      <c r="O7" s="22"/>
      <c r="P7" s="22">
        <f t="shared" si="2"/>
        <v>0.95</v>
      </c>
      <c r="Q7" s="24"/>
    </row>
    <row r="8" s="2" customFormat="true" ht="28" customHeight="true" spans="1:17">
      <c r="A8" s="13">
        <v>4</v>
      </c>
      <c r="B8" s="13" t="s">
        <v>29</v>
      </c>
      <c r="C8" s="13" t="s">
        <v>30</v>
      </c>
      <c r="D8" s="13" t="s">
        <v>24</v>
      </c>
      <c r="E8" s="16">
        <v>230</v>
      </c>
      <c r="F8" s="15">
        <v>45105</v>
      </c>
      <c r="G8" s="15">
        <v>45370</v>
      </c>
      <c r="H8" s="13">
        <f t="shared" si="0"/>
        <v>265</v>
      </c>
      <c r="I8" s="19">
        <v>5.9</v>
      </c>
      <c r="J8" s="13">
        <v>0</v>
      </c>
      <c r="K8" s="20">
        <v>0.01</v>
      </c>
      <c r="L8" s="13">
        <f t="shared" si="1"/>
        <v>1.6698</v>
      </c>
      <c r="M8" s="13" t="s">
        <v>31</v>
      </c>
      <c r="N8" s="22">
        <v>0.1827</v>
      </c>
      <c r="O8" s="22"/>
      <c r="P8" s="22">
        <f t="shared" si="2"/>
        <v>0.1827</v>
      </c>
      <c r="Q8" s="13"/>
    </row>
    <row r="9" s="2" customFormat="true" ht="28" customHeight="true" spans="1:17">
      <c r="A9" s="13">
        <v>5</v>
      </c>
      <c r="B9" s="13" t="s">
        <v>22</v>
      </c>
      <c r="C9" s="13" t="s">
        <v>23</v>
      </c>
      <c r="D9" s="13" t="s">
        <v>24</v>
      </c>
      <c r="E9" s="16">
        <v>211</v>
      </c>
      <c r="F9" s="15">
        <v>45071</v>
      </c>
      <c r="G9" s="15">
        <v>45801</v>
      </c>
      <c r="H9" s="13">
        <f t="shared" si="0"/>
        <v>365</v>
      </c>
      <c r="I9" s="19">
        <v>5.77</v>
      </c>
      <c r="J9" s="13">
        <v>0</v>
      </c>
      <c r="K9" s="20">
        <v>0.01</v>
      </c>
      <c r="L9" s="13">
        <f t="shared" si="1"/>
        <v>2.11</v>
      </c>
      <c r="M9" s="13" t="s">
        <v>32</v>
      </c>
      <c r="N9" s="22">
        <v>2.11</v>
      </c>
      <c r="O9" s="22"/>
      <c r="P9" s="22">
        <f t="shared" si="2"/>
        <v>2.11</v>
      </c>
      <c r="Q9" s="24"/>
    </row>
    <row r="10" s="2" customFormat="true" ht="28" customHeight="true" spans="1:17">
      <c r="A10" s="13">
        <v>6</v>
      </c>
      <c r="B10" s="13" t="s">
        <v>33</v>
      </c>
      <c r="C10" s="13" t="s">
        <v>34</v>
      </c>
      <c r="D10" s="13" t="s">
        <v>20</v>
      </c>
      <c r="E10" s="16">
        <v>120</v>
      </c>
      <c r="F10" s="15">
        <v>45093</v>
      </c>
      <c r="G10" s="15">
        <v>45822</v>
      </c>
      <c r="H10" s="13">
        <f t="shared" si="0"/>
        <v>365</v>
      </c>
      <c r="I10" s="19">
        <v>5.9</v>
      </c>
      <c r="J10" s="13">
        <v>0</v>
      </c>
      <c r="K10" s="20">
        <v>0.01</v>
      </c>
      <c r="L10" s="13">
        <f t="shared" si="1"/>
        <v>1.2</v>
      </c>
      <c r="M10" s="13" t="s">
        <v>35</v>
      </c>
      <c r="N10" s="22">
        <v>0.9895</v>
      </c>
      <c r="O10" s="22"/>
      <c r="P10" s="22">
        <f t="shared" si="2"/>
        <v>0.9895</v>
      </c>
      <c r="Q10" s="13"/>
    </row>
    <row r="11" s="2" customFormat="true" ht="28" customHeight="true" spans="1:17">
      <c r="A11" s="13">
        <v>7</v>
      </c>
      <c r="B11" s="13" t="s">
        <v>36</v>
      </c>
      <c r="C11" s="13" t="str">
        <f>B11</f>
        <v>湖北贤良汽车投资有限公司</v>
      </c>
      <c r="D11" s="13" t="s">
        <v>24</v>
      </c>
      <c r="E11" s="16">
        <v>1000</v>
      </c>
      <c r="F11" s="15">
        <v>45101</v>
      </c>
      <c r="G11" s="15">
        <v>45830</v>
      </c>
      <c r="H11" s="13">
        <f t="shared" si="0"/>
        <v>365</v>
      </c>
      <c r="I11" s="19">
        <v>5.2</v>
      </c>
      <c r="J11" s="13">
        <v>0</v>
      </c>
      <c r="K11" s="20">
        <v>0.005</v>
      </c>
      <c r="L11" s="13">
        <f t="shared" si="1"/>
        <v>10</v>
      </c>
      <c r="M11" s="13" t="s">
        <v>37</v>
      </c>
      <c r="N11" s="22">
        <v>9.452</v>
      </c>
      <c r="O11" s="22"/>
      <c r="P11" s="22">
        <f t="shared" si="2"/>
        <v>9.452</v>
      </c>
      <c r="Q11" s="24"/>
    </row>
    <row r="12" s="2" customFormat="true" ht="28" customHeight="true" spans="1:17">
      <c r="A12" s="13">
        <v>8</v>
      </c>
      <c r="B12" s="13" t="s">
        <v>38</v>
      </c>
      <c r="C12" s="13" t="s">
        <v>39</v>
      </c>
      <c r="D12" s="13" t="s">
        <v>24</v>
      </c>
      <c r="E12" s="16">
        <v>200</v>
      </c>
      <c r="F12" s="15">
        <v>45063</v>
      </c>
      <c r="G12" s="15">
        <v>45793</v>
      </c>
      <c r="H12" s="13">
        <f t="shared" si="0"/>
        <v>365</v>
      </c>
      <c r="I12" s="19">
        <v>5.55</v>
      </c>
      <c r="J12" s="13">
        <v>0</v>
      </c>
      <c r="K12" s="20">
        <v>0.01</v>
      </c>
      <c r="L12" s="13">
        <f t="shared" si="1"/>
        <v>2</v>
      </c>
      <c r="M12" s="13" t="s">
        <v>40</v>
      </c>
      <c r="N12" s="22">
        <v>2</v>
      </c>
      <c r="O12" s="22"/>
      <c r="P12" s="22">
        <f t="shared" si="2"/>
        <v>2</v>
      </c>
      <c r="Q12" s="24"/>
    </row>
    <row r="13" s="2" customFormat="true" ht="28" customHeight="true" spans="1:17">
      <c r="A13" s="13">
        <v>9</v>
      </c>
      <c r="B13" s="13" t="s">
        <v>41</v>
      </c>
      <c r="C13" s="13" t="s">
        <v>42</v>
      </c>
      <c r="D13" s="13" t="s">
        <v>20</v>
      </c>
      <c r="E13" s="16">
        <v>175</v>
      </c>
      <c r="F13" s="15">
        <v>45100</v>
      </c>
      <c r="G13" s="15">
        <v>45830</v>
      </c>
      <c r="H13" s="13">
        <f t="shared" ref="H13:H29" si="3">IF(G13-F13&gt;365,365,G13-F13)</f>
        <v>365</v>
      </c>
      <c r="I13" s="19">
        <v>5.77</v>
      </c>
      <c r="J13" s="13">
        <v>0</v>
      </c>
      <c r="K13" s="20">
        <v>0.01</v>
      </c>
      <c r="L13" s="13">
        <f t="shared" ref="L13:L29" si="4">ROUNDDOWN(E13*1%*IF(H13&gt;365,365,H13)/365,4)</f>
        <v>1.75</v>
      </c>
      <c r="M13" s="13" t="s">
        <v>43</v>
      </c>
      <c r="N13" s="22">
        <v>1.75</v>
      </c>
      <c r="O13" s="22"/>
      <c r="P13" s="22">
        <f t="shared" si="2"/>
        <v>1.75</v>
      </c>
      <c r="Q13" s="24"/>
    </row>
    <row r="14" s="2" customFormat="true" ht="28" customHeight="true" spans="1:17">
      <c r="A14" s="13">
        <v>10</v>
      </c>
      <c r="B14" s="13" t="s">
        <v>44</v>
      </c>
      <c r="C14" s="13" t="s">
        <v>45</v>
      </c>
      <c r="D14" s="13" t="s">
        <v>24</v>
      </c>
      <c r="E14" s="16">
        <v>205</v>
      </c>
      <c r="F14" s="15">
        <v>45042</v>
      </c>
      <c r="G14" s="15">
        <v>45763</v>
      </c>
      <c r="H14" s="13">
        <f t="shared" si="3"/>
        <v>365</v>
      </c>
      <c r="I14" s="19">
        <v>5.6</v>
      </c>
      <c r="J14" s="13">
        <v>0</v>
      </c>
      <c r="K14" s="20">
        <v>0.01</v>
      </c>
      <c r="L14" s="13">
        <f t="shared" si="4"/>
        <v>2.05</v>
      </c>
      <c r="M14" s="13" t="s">
        <v>46</v>
      </c>
      <c r="N14" s="22">
        <v>2.05</v>
      </c>
      <c r="O14" s="22"/>
      <c r="P14" s="22">
        <f t="shared" si="2"/>
        <v>2.05</v>
      </c>
      <c r="Q14" s="24"/>
    </row>
    <row r="15" s="2" customFormat="true" ht="28" customHeight="true" spans="1:17">
      <c r="A15" s="13">
        <v>11</v>
      </c>
      <c r="B15" s="13" t="s">
        <v>47</v>
      </c>
      <c r="C15" s="13" t="s">
        <v>48</v>
      </c>
      <c r="D15" s="13" t="s">
        <v>20</v>
      </c>
      <c r="E15" s="16">
        <v>184</v>
      </c>
      <c r="F15" s="15">
        <v>45059</v>
      </c>
      <c r="G15" s="15">
        <v>45494</v>
      </c>
      <c r="H15" s="13">
        <f t="shared" si="3"/>
        <v>365</v>
      </c>
      <c r="I15" s="19">
        <v>5.77</v>
      </c>
      <c r="J15" s="13">
        <v>0</v>
      </c>
      <c r="K15" s="20">
        <v>0.01</v>
      </c>
      <c r="L15" s="13">
        <f t="shared" si="4"/>
        <v>1.84</v>
      </c>
      <c r="M15" s="13" t="s">
        <v>49</v>
      </c>
      <c r="N15" s="22">
        <v>1.84</v>
      </c>
      <c r="O15" s="22"/>
      <c r="P15" s="22">
        <f t="shared" si="2"/>
        <v>1.84</v>
      </c>
      <c r="Q15" s="13"/>
    </row>
    <row r="16" s="2" customFormat="true" ht="28" customHeight="true" spans="1:17">
      <c r="A16" s="13">
        <v>12</v>
      </c>
      <c r="B16" s="13" t="s">
        <v>50</v>
      </c>
      <c r="C16" s="13" t="str">
        <f t="shared" ref="C16:C21" si="5">B16</f>
        <v>武汉展联光电科技有限公司</v>
      </c>
      <c r="D16" s="13" t="s">
        <v>24</v>
      </c>
      <c r="E16" s="16">
        <v>276</v>
      </c>
      <c r="F16" s="15">
        <v>45045</v>
      </c>
      <c r="G16" s="15">
        <v>45775</v>
      </c>
      <c r="H16" s="13">
        <f t="shared" si="3"/>
        <v>365</v>
      </c>
      <c r="I16" s="19">
        <v>5.75</v>
      </c>
      <c r="J16" s="13">
        <v>0</v>
      </c>
      <c r="K16" s="20">
        <v>0.01</v>
      </c>
      <c r="L16" s="13">
        <f t="shared" si="4"/>
        <v>2.76</v>
      </c>
      <c r="M16" s="13" t="s">
        <v>51</v>
      </c>
      <c r="N16" s="22">
        <v>2.76</v>
      </c>
      <c r="O16" s="22"/>
      <c r="P16" s="22">
        <f t="shared" si="2"/>
        <v>2.76</v>
      </c>
      <c r="Q16" s="24"/>
    </row>
    <row r="17" s="2" customFormat="true" ht="28" customHeight="true" spans="1:17">
      <c r="A17" s="13">
        <v>13</v>
      </c>
      <c r="B17" s="13" t="s">
        <v>26</v>
      </c>
      <c r="C17" s="13" t="s">
        <v>27</v>
      </c>
      <c r="D17" s="13" t="s">
        <v>20</v>
      </c>
      <c r="E17" s="16">
        <v>142</v>
      </c>
      <c r="F17" s="15">
        <v>45102</v>
      </c>
      <c r="G17" s="15">
        <v>45832</v>
      </c>
      <c r="H17" s="13">
        <f t="shared" si="3"/>
        <v>365</v>
      </c>
      <c r="I17" s="19">
        <v>5.85</v>
      </c>
      <c r="J17" s="13">
        <v>0</v>
      </c>
      <c r="K17" s="20">
        <v>0.01</v>
      </c>
      <c r="L17" s="13">
        <f t="shared" si="4"/>
        <v>1.42</v>
      </c>
      <c r="M17" s="13" t="s">
        <v>52</v>
      </c>
      <c r="N17" s="22">
        <v>1.42</v>
      </c>
      <c r="O17" s="22"/>
      <c r="P17" s="22">
        <f t="shared" si="2"/>
        <v>1.42</v>
      </c>
      <c r="Q17" s="24"/>
    </row>
    <row r="18" s="2" customFormat="true" ht="28" customHeight="true" spans="1:17">
      <c r="A18" s="13">
        <v>14</v>
      </c>
      <c r="B18" s="13" t="s">
        <v>53</v>
      </c>
      <c r="C18" s="13" t="str">
        <f t="shared" si="5"/>
        <v>武汉怡特环保科技有限公司</v>
      </c>
      <c r="D18" s="13" t="s">
        <v>24</v>
      </c>
      <c r="E18" s="16">
        <v>500</v>
      </c>
      <c r="F18" s="15">
        <v>45105</v>
      </c>
      <c r="G18" s="15">
        <v>45829</v>
      </c>
      <c r="H18" s="13">
        <f t="shared" si="3"/>
        <v>365</v>
      </c>
      <c r="I18" s="19">
        <v>4.2</v>
      </c>
      <c r="J18" s="13">
        <v>0</v>
      </c>
      <c r="K18" s="20">
        <v>0.01</v>
      </c>
      <c r="L18" s="13">
        <f t="shared" si="4"/>
        <v>5</v>
      </c>
      <c r="M18" s="13" t="s">
        <v>54</v>
      </c>
      <c r="N18" s="22">
        <v>5</v>
      </c>
      <c r="O18" s="22"/>
      <c r="P18" s="22">
        <f t="shared" si="2"/>
        <v>5</v>
      </c>
      <c r="Q18" s="24"/>
    </row>
    <row r="19" s="2" customFormat="true" ht="28" customHeight="true" spans="1:17">
      <c r="A19" s="13">
        <v>15</v>
      </c>
      <c r="B19" s="13" t="s">
        <v>55</v>
      </c>
      <c r="C19" s="13" t="s">
        <v>56</v>
      </c>
      <c r="D19" s="13" t="s">
        <v>24</v>
      </c>
      <c r="E19" s="16">
        <v>42</v>
      </c>
      <c r="F19" s="15">
        <v>45070</v>
      </c>
      <c r="G19" s="15">
        <v>45180</v>
      </c>
      <c r="H19" s="13">
        <f t="shared" si="3"/>
        <v>110</v>
      </c>
      <c r="I19" s="19">
        <v>6.3</v>
      </c>
      <c r="J19" s="13">
        <v>0</v>
      </c>
      <c r="K19" s="20">
        <v>0.01</v>
      </c>
      <c r="L19" s="13">
        <f t="shared" si="4"/>
        <v>0.1265</v>
      </c>
      <c r="M19" s="13" t="s">
        <v>57</v>
      </c>
      <c r="N19" s="22">
        <v>0.1265</v>
      </c>
      <c r="O19" s="22"/>
      <c r="P19" s="22">
        <f t="shared" si="2"/>
        <v>0.1265</v>
      </c>
      <c r="Q19" s="13"/>
    </row>
    <row r="20" s="2" customFormat="true" ht="28" customHeight="true" spans="1:17">
      <c r="A20" s="13">
        <v>16</v>
      </c>
      <c r="B20" s="13" t="s">
        <v>58</v>
      </c>
      <c r="C20" s="13" t="str">
        <f t="shared" si="5"/>
        <v>武汉市依丹特服饰有限责任公司</v>
      </c>
      <c r="D20" s="13" t="s">
        <v>24</v>
      </c>
      <c r="E20" s="16">
        <v>170</v>
      </c>
      <c r="F20" s="15">
        <v>45094</v>
      </c>
      <c r="G20" s="15">
        <v>45824</v>
      </c>
      <c r="H20" s="13">
        <f t="shared" si="3"/>
        <v>365</v>
      </c>
      <c r="I20" s="19">
        <v>5.5</v>
      </c>
      <c r="J20" s="13">
        <v>0</v>
      </c>
      <c r="K20" s="20">
        <v>0.01</v>
      </c>
      <c r="L20" s="13">
        <f t="shared" si="4"/>
        <v>1.7</v>
      </c>
      <c r="M20" s="13" t="s">
        <v>59</v>
      </c>
      <c r="N20" s="22">
        <v>1.7</v>
      </c>
      <c r="O20" s="22"/>
      <c r="P20" s="22">
        <f t="shared" si="2"/>
        <v>1.7</v>
      </c>
      <c r="Q20" s="24"/>
    </row>
    <row r="21" s="2" customFormat="true" ht="28" customHeight="true" spans="1:17">
      <c r="A21" s="13">
        <v>17</v>
      </c>
      <c r="B21" s="13" t="s">
        <v>60</v>
      </c>
      <c r="C21" s="13" t="str">
        <f t="shared" si="5"/>
        <v>柏为（武汉）医疗科技股份有限公司</v>
      </c>
      <c r="D21" s="13" t="s">
        <v>24</v>
      </c>
      <c r="E21" s="16">
        <v>400</v>
      </c>
      <c r="F21" s="15">
        <v>45101</v>
      </c>
      <c r="G21" s="15">
        <v>45831</v>
      </c>
      <c r="H21" s="13">
        <f t="shared" si="3"/>
        <v>365</v>
      </c>
      <c r="I21" s="19">
        <v>4.2</v>
      </c>
      <c r="J21" s="13">
        <v>0</v>
      </c>
      <c r="K21" s="20">
        <v>0.01</v>
      </c>
      <c r="L21" s="13">
        <f t="shared" si="4"/>
        <v>4</v>
      </c>
      <c r="M21" s="13" t="s">
        <v>61</v>
      </c>
      <c r="N21" s="22">
        <v>3.4936</v>
      </c>
      <c r="O21" s="22"/>
      <c r="P21" s="22">
        <f t="shared" si="2"/>
        <v>3.4936</v>
      </c>
      <c r="Q21" s="24"/>
    </row>
    <row r="22" s="2" customFormat="true" ht="28" customHeight="true" spans="1:17">
      <c r="A22" s="13">
        <v>18</v>
      </c>
      <c r="B22" s="13" t="s">
        <v>58</v>
      </c>
      <c r="C22" s="13" t="str">
        <f t="shared" ref="C22:C26" si="6">B22</f>
        <v>武汉市依丹特服饰有限责任公司</v>
      </c>
      <c r="D22" s="13" t="s">
        <v>24</v>
      </c>
      <c r="E22" s="16">
        <v>130</v>
      </c>
      <c r="F22" s="15">
        <v>45094</v>
      </c>
      <c r="G22" s="15">
        <v>45824</v>
      </c>
      <c r="H22" s="13">
        <f t="shared" si="3"/>
        <v>365</v>
      </c>
      <c r="I22" s="19">
        <v>5.5</v>
      </c>
      <c r="J22" s="13">
        <v>0</v>
      </c>
      <c r="K22" s="20">
        <v>0.01</v>
      </c>
      <c r="L22" s="13">
        <f t="shared" si="4"/>
        <v>1.3</v>
      </c>
      <c r="M22" s="13" t="s">
        <v>62</v>
      </c>
      <c r="N22" s="22">
        <v>1.3</v>
      </c>
      <c r="O22" s="22"/>
      <c r="P22" s="22">
        <f t="shared" si="2"/>
        <v>1.3</v>
      </c>
      <c r="Q22" s="24"/>
    </row>
    <row r="23" s="2" customFormat="true" ht="28" customHeight="true" spans="1:17">
      <c r="A23" s="13">
        <v>19</v>
      </c>
      <c r="B23" s="13" t="s">
        <v>63</v>
      </c>
      <c r="C23" s="13" t="s">
        <v>64</v>
      </c>
      <c r="D23" s="13" t="s">
        <v>24</v>
      </c>
      <c r="E23" s="16">
        <v>350</v>
      </c>
      <c r="F23" s="15">
        <v>45099</v>
      </c>
      <c r="G23" s="15">
        <v>45829</v>
      </c>
      <c r="H23" s="13">
        <f t="shared" si="3"/>
        <v>365</v>
      </c>
      <c r="I23" s="19">
        <v>6.4</v>
      </c>
      <c r="J23" s="13">
        <v>0</v>
      </c>
      <c r="K23" s="20">
        <v>0.01</v>
      </c>
      <c r="L23" s="13">
        <f t="shared" si="4"/>
        <v>3.5</v>
      </c>
      <c r="M23" s="13" t="s">
        <v>65</v>
      </c>
      <c r="N23" s="22">
        <v>3.5</v>
      </c>
      <c r="O23" s="22"/>
      <c r="P23" s="22">
        <f t="shared" si="2"/>
        <v>3.5</v>
      </c>
      <c r="Q23" s="24"/>
    </row>
    <row r="24" s="2" customFormat="true" ht="28" customHeight="true" spans="1:17">
      <c r="A24" s="13">
        <v>20</v>
      </c>
      <c r="B24" s="13" t="s">
        <v>58</v>
      </c>
      <c r="C24" s="13" t="str">
        <f t="shared" si="6"/>
        <v>武汉市依丹特服饰有限责任公司</v>
      </c>
      <c r="D24" s="13" t="s">
        <v>24</v>
      </c>
      <c r="E24" s="16">
        <v>127</v>
      </c>
      <c r="F24" s="15">
        <v>45094</v>
      </c>
      <c r="G24" s="15">
        <v>45824</v>
      </c>
      <c r="H24" s="13">
        <f t="shared" si="3"/>
        <v>365</v>
      </c>
      <c r="I24" s="19">
        <v>5.5</v>
      </c>
      <c r="J24" s="13">
        <v>0</v>
      </c>
      <c r="K24" s="20">
        <v>0.01</v>
      </c>
      <c r="L24" s="13">
        <f t="shared" si="4"/>
        <v>1.27</v>
      </c>
      <c r="M24" s="13" t="s">
        <v>66</v>
      </c>
      <c r="N24" s="22">
        <v>1.27</v>
      </c>
      <c r="O24" s="22"/>
      <c r="P24" s="22">
        <f t="shared" si="2"/>
        <v>1.27</v>
      </c>
      <c r="Q24" s="24"/>
    </row>
    <row r="25" s="2" customFormat="true" ht="28" customHeight="true" spans="1:17">
      <c r="A25" s="13">
        <v>21</v>
      </c>
      <c r="B25" s="13" t="s">
        <v>67</v>
      </c>
      <c r="C25" s="13" t="s">
        <v>68</v>
      </c>
      <c r="D25" s="13" t="s">
        <v>24</v>
      </c>
      <c r="E25" s="16">
        <v>156</v>
      </c>
      <c r="F25" s="15">
        <v>45093</v>
      </c>
      <c r="G25" s="15">
        <v>45196</v>
      </c>
      <c r="H25" s="13">
        <f t="shared" si="3"/>
        <v>103</v>
      </c>
      <c r="I25" s="19">
        <v>5.5</v>
      </c>
      <c r="J25" s="13">
        <v>0</v>
      </c>
      <c r="K25" s="20">
        <v>0.01</v>
      </c>
      <c r="L25" s="13">
        <f t="shared" si="4"/>
        <v>0.4402</v>
      </c>
      <c r="M25" s="13" t="s">
        <v>69</v>
      </c>
      <c r="N25" s="22">
        <v>0.4402</v>
      </c>
      <c r="O25" s="22"/>
      <c r="P25" s="22">
        <f t="shared" si="2"/>
        <v>0.4402</v>
      </c>
      <c r="Q25" s="13"/>
    </row>
    <row r="26" s="2" customFormat="true" ht="28" customHeight="true" spans="1:17">
      <c r="A26" s="13">
        <v>22</v>
      </c>
      <c r="B26" s="13" t="s">
        <v>70</v>
      </c>
      <c r="C26" s="13" t="str">
        <f t="shared" si="6"/>
        <v>武汉乾峯智能科技有限公司</v>
      </c>
      <c r="D26" s="13" t="s">
        <v>24</v>
      </c>
      <c r="E26" s="16">
        <v>1000</v>
      </c>
      <c r="F26" s="15">
        <v>45106</v>
      </c>
      <c r="G26" s="15">
        <v>45836</v>
      </c>
      <c r="H26" s="13">
        <f t="shared" si="3"/>
        <v>365</v>
      </c>
      <c r="I26" s="19">
        <v>4.2</v>
      </c>
      <c r="J26" s="13">
        <v>0</v>
      </c>
      <c r="K26" s="20">
        <v>0.01</v>
      </c>
      <c r="L26" s="13">
        <f t="shared" si="4"/>
        <v>10</v>
      </c>
      <c r="M26" s="13" t="s">
        <v>71</v>
      </c>
      <c r="N26" s="22">
        <v>10</v>
      </c>
      <c r="O26" s="22"/>
      <c r="P26" s="22">
        <f t="shared" si="2"/>
        <v>10</v>
      </c>
      <c r="Q26" s="24"/>
    </row>
    <row r="27" s="2" customFormat="true" ht="28" customHeight="true" spans="1:17">
      <c r="A27" s="13">
        <v>23</v>
      </c>
      <c r="B27" s="13" t="s">
        <v>72</v>
      </c>
      <c r="C27" s="13" t="s">
        <v>73</v>
      </c>
      <c r="D27" s="13" t="s">
        <v>24</v>
      </c>
      <c r="E27" s="16">
        <v>106</v>
      </c>
      <c r="F27" s="15">
        <v>45072</v>
      </c>
      <c r="G27" s="15">
        <v>45801</v>
      </c>
      <c r="H27" s="13">
        <f t="shared" si="3"/>
        <v>365</v>
      </c>
      <c r="I27" s="19">
        <v>5.9</v>
      </c>
      <c r="J27" s="13">
        <v>0</v>
      </c>
      <c r="K27" s="20">
        <v>0.01</v>
      </c>
      <c r="L27" s="13">
        <f t="shared" si="4"/>
        <v>1.06</v>
      </c>
      <c r="M27" s="13" t="s">
        <v>74</v>
      </c>
      <c r="N27" s="22">
        <v>0.5575</v>
      </c>
      <c r="O27" s="22"/>
      <c r="P27" s="22">
        <f t="shared" si="2"/>
        <v>0.5575</v>
      </c>
      <c r="Q27" s="24"/>
    </row>
    <row r="28" s="2" customFormat="true" ht="28" customHeight="true" spans="1:17">
      <c r="A28" s="13">
        <v>24</v>
      </c>
      <c r="B28" s="13" t="s">
        <v>75</v>
      </c>
      <c r="C28" s="13" t="s">
        <v>76</v>
      </c>
      <c r="D28" s="13" t="s">
        <v>20</v>
      </c>
      <c r="E28" s="16">
        <v>150</v>
      </c>
      <c r="F28" s="15">
        <v>45093</v>
      </c>
      <c r="G28" s="15">
        <v>45823</v>
      </c>
      <c r="H28" s="13">
        <f t="shared" si="3"/>
        <v>365</v>
      </c>
      <c r="I28" s="19">
        <v>5.77</v>
      </c>
      <c r="J28" s="13">
        <v>0</v>
      </c>
      <c r="K28" s="20">
        <v>0.01</v>
      </c>
      <c r="L28" s="13">
        <f t="shared" si="4"/>
        <v>1.5</v>
      </c>
      <c r="M28" s="13" t="s">
        <v>77</v>
      </c>
      <c r="N28" s="22">
        <v>1.5</v>
      </c>
      <c r="O28" s="22"/>
      <c r="P28" s="22">
        <f t="shared" si="2"/>
        <v>1.5</v>
      </c>
      <c r="Q28" s="24"/>
    </row>
    <row r="29" s="2" customFormat="true" ht="28" customHeight="true" spans="1:17">
      <c r="A29" s="13">
        <v>25</v>
      </c>
      <c r="B29" s="13" t="s">
        <v>22</v>
      </c>
      <c r="C29" s="13" t="s">
        <v>23</v>
      </c>
      <c r="D29" s="13" t="s">
        <v>24</v>
      </c>
      <c r="E29" s="16">
        <v>145</v>
      </c>
      <c r="F29" s="15">
        <v>45071</v>
      </c>
      <c r="G29" s="15">
        <v>45801</v>
      </c>
      <c r="H29" s="13">
        <f t="shared" si="3"/>
        <v>365</v>
      </c>
      <c r="I29" s="19">
        <v>5.77</v>
      </c>
      <c r="J29" s="13">
        <v>0</v>
      </c>
      <c r="K29" s="20">
        <v>0.01</v>
      </c>
      <c r="L29" s="13">
        <f t="shared" si="4"/>
        <v>1.45</v>
      </c>
      <c r="M29" s="13" t="s">
        <v>78</v>
      </c>
      <c r="N29" s="22">
        <v>1.45</v>
      </c>
      <c r="O29" s="22"/>
      <c r="P29" s="22">
        <f t="shared" si="2"/>
        <v>1.45</v>
      </c>
      <c r="Q29" s="24"/>
    </row>
    <row r="30" s="2" customFormat="true" ht="28" customHeight="true" spans="1:17">
      <c r="A30" s="13">
        <v>26</v>
      </c>
      <c r="B30" s="13" t="s">
        <v>55</v>
      </c>
      <c r="C30" s="13" t="s">
        <v>56</v>
      </c>
      <c r="D30" s="13" t="s">
        <v>24</v>
      </c>
      <c r="E30" s="16">
        <v>110</v>
      </c>
      <c r="F30" s="15">
        <v>45067</v>
      </c>
      <c r="G30" s="15">
        <v>45180</v>
      </c>
      <c r="H30" s="13">
        <f t="shared" ref="H30:H84" si="7">IF(G30-F30&gt;365,365,G30-F30)</f>
        <v>113</v>
      </c>
      <c r="I30" s="19">
        <v>6.3</v>
      </c>
      <c r="J30" s="13">
        <v>0</v>
      </c>
      <c r="K30" s="20">
        <v>0.01</v>
      </c>
      <c r="L30" s="13">
        <f t="shared" ref="L30:L84" si="8">ROUNDDOWN(E30*1%*IF(H30&gt;365,365,H30)/365,4)</f>
        <v>0.3405</v>
      </c>
      <c r="M30" s="13" t="s">
        <v>79</v>
      </c>
      <c r="N30" s="22">
        <v>0.3405</v>
      </c>
      <c r="O30" s="22"/>
      <c r="P30" s="22">
        <f t="shared" si="2"/>
        <v>0.3405</v>
      </c>
      <c r="Q30" s="13"/>
    </row>
    <row r="31" s="2" customFormat="true" ht="28" customHeight="true" spans="1:17">
      <c r="A31" s="13">
        <v>27</v>
      </c>
      <c r="B31" s="13" t="s">
        <v>80</v>
      </c>
      <c r="C31" s="13" t="s">
        <v>81</v>
      </c>
      <c r="D31" s="13" t="s">
        <v>24</v>
      </c>
      <c r="E31" s="16">
        <v>357</v>
      </c>
      <c r="F31" s="15">
        <v>44930</v>
      </c>
      <c r="G31" s="15">
        <v>45836</v>
      </c>
      <c r="H31" s="13">
        <f t="shared" si="7"/>
        <v>365</v>
      </c>
      <c r="I31" s="19">
        <v>5.4</v>
      </c>
      <c r="J31" s="13">
        <v>0</v>
      </c>
      <c r="K31" s="20">
        <v>0.01</v>
      </c>
      <c r="L31" s="13">
        <f t="shared" si="8"/>
        <v>3.57</v>
      </c>
      <c r="M31" s="13" t="s">
        <v>82</v>
      </c>
      <c r="N31" s="22">
        <v>0</v>
      </c>
      <c r="O31" s="22"/>
      <c r="P31" s="22">
        <f t="shared" si="2"/>
        <v>0</v>
      </c>
      <c r="Q31" s="24" t="s">
        <v>83</v>
      </c>
    </row>
    <row r="32" s="2" customFormat="true" ht="28" customHeight="true" spans="1:17">
      <c r="A32" s="13">
        <v>28</v>
      </c>
      <c r="B32" s="13" t="s">
        <v>55</v>
      </c>
      <c r="C32" s="13" t="s">
        <v>56</v>
      </c>
      <c r="D32" s="13" t="s">
        <v>24</v>
      </c>
      <c r="E32" s="16">
        <v>136</v>
      </c>
      <c r="F32" s="15">
        <v>45067</v>
      </c>
      <c r="G32" s="15">
        <v>45180</v>
      </c>
      <c r="H32" s="13">
        <f t="shared" si="7"/>
        <v>113</v>
      </c>
      <c r="I32" s="19">
        <v>6.2</v>
      </c>
      <c r="J32" s="13">
        <v>0</v>
      </c>
      <c r="K32" s="20">
        <v>0.01</v>
      </c>
      <c r="L32" s="13">
        <f t="shared" si="8"/>
        <v>0.421</v>
      </c>
      <c r="M32" s="13" t="s">
        <v>84</v>
      </c>
      <c r="N32" s="22">
        <v>0.421</v>
      </c>
      <c r="O32" s="22"/>
      <c r="P32" s="22">
        <f t="shared" si="2"/>
        <v>0.421</v>
      </c>
      <c r="Q32" s="13"/>
    </row>
    <row r="33" s="2" customFormat="true" ht="28" customHeight="true" spans="1:17">
      <c r="A33" s="13">
        <v>29</v>
      </c>
      <c r="B33" s="13" t="s">
        <v>85</v>
      </c>
      <c r="C33" s="13" t="s">
        <v>86</v>
      </c>
      <c r="D33" s="13" t="s">
        <v>87</v>
      </c>
      <c r="E33" s="16">
        <v>160</v>
      </c>
      <c r="F33" s="15">
        <v>45165</v>
      </c>
      <c r="G33" s="15">
        <v>45505</v>
      </c>
      <c r="H33" s="13">
        <f t="shared" si="7"/>
        <v>340</v>
      </c>
      <c r="I33" s="19">
        <v>5</v>
      </c>
      <c r="J33" s="13">
        <v>0</v>
      </c>
      <c r="K33" s="20">
        <v>0.01</v>
      </c>
      <c r="L33" s="13">
        <f t="shared" si="8"/>
        <v>1.4904</v>
      </c>
      <c r="M33" s="13" t="s">
        <v>88</v>
      </c>
      <c r="N33" s="22">
        <v>1.4904</v>
      </c>
      <c r="O33" s="22"/>
      <c r="P33" s="22">
        <f t="shared" si="2"/>
        <v>1.4904</v>
      </c>
      <c r="Q33" s="24"/>
    </row>
    <row r="34" s="2" customFormat="true" ht="28" customHeight="true" spans="1:17">
      <c r="A34" s="13">
        <v>30</v>
      </c>
      <c r="B34" s="13" t="s">
        <v>89</v>
      </c>
      <c r="C34" s="13" t="s">
        <v>89</v>
      </c>
      <c r="D34" s="13" t="s">
        <v>24</v>
      </c>
      <c r="E34" s="16">
        <v>249</v>
      </c>
      <c r="F34" s="15">
        <v>45141</v>
      </c>
      <c r="G34" s="15">
        <v>45871</v>
      </c>
      <c r="H34" s="13">
        <f t="shared" si="7"/>
        <v>365</v>
      </c>
      <c r="I34" s="19">
        <v>5.5</v>
      </c>
      <c r="J34" s="13">
        <v>0</v>
      </c>
      <c r="K34" s="20">
        <v>0.01</v>
      </c>
      <c r="L34" s="13">
        <f t="shared" si="8"/>
        <v>2.49</v>
      </c>
      <c r="M34" s="13" t="s">
        <v>90</v>
      </c>
      <c r="N34" s="22">
        <v>2.49</v>
      </c>
      <c r="O34" s="22"/>
      <c r="P34" s="22">
        <f t="shared" si="2"/>
        <v>2.49</v>
      </c>
      <c r="Q34" s="13"/>
    </row>
    <row r="35" s="2" customFormat="true" ht="28" customHeight="true" spans="1:17">
      <c r="A35" s="13">
        <v>31</v>
      </c>
      <c r="B35" s="13" t="s">
        <v>91</v>
      </c>
      <c r="C35" s="13" t="s">
        <v>92</v>
      </c>
      <c r="D35" s="13" t="s">
        <v>87</v>
      </c>
      <c r="E35" s="16">
        <v>200</v>
      </c>
      <c r="F35" s="15">
        <v>45157</v>
      </c>
      <c r="G35" s="15">
        <v>45887</v>
      </c>
      <c r="H35" s="13">
        <f t="shared" si="7"/>
        <v>365</v>
      </c>
      <c r="I35" s="19">
        <v>5.9</v>
      </c>
      <c r="J35" s="13">
        <v>0</v>
      </c>
      <c r="K35" s="20">
        <v>0.01</v>
      </c>
      <c r="L35" s="13">
        <f t="shared" si="8"/>
        <v>2</v>
      </c>
      <c r="M35" s="13" t="s">
        <v>93</v>
      </c>
      <c r="N35" s="22">
        <v>2</v>
      </c>
      <c r="O35" s="22"/>
      <c r="P35" s="22">
        <f t="shared" si="2"/>
        <v>2</v>
      </c>
      <c r="Q35" s="13"/>
    </row>
    <row r="36" s="2" customFormat="true" ht="28" customHeight="true" spans="1:17">
      <c r="A36" s="13">
        <v>32</v>
      </c>
      <c r="B36" s="13" t="s">
        <v>94</v>
      </c>
      <c r="C36" s="13" t="s">
        <v>95</v>
      </c>
      <c r="D36" s="13" t="s">
        <v>87</v>
      </c>
      <c r="E36" s="16">
        <v>103</v>
      </c>
      <c r="F36" s="15">
        <v>45133</v>
      </c>
      <c r="G36" s="15">
        <v>45863</v>
      </c>
      <c r="H36" s="13">
        <f t="shared" si="7"/>
        <v>365</v>
      </c>
      <c r="I36" s="19">
        <v>5.5</v>
      </c>
      <c r="J36" s="13">
        <v>0</v>
      </c>
      <c r="K36" s="20">
        <v>0.01</v>
      </c>
      <c r="L36" s="13">
        <f t="shared" si="8"/>
        <v>1.03</v>
      </c>
      <c r="M36" s="13" t="s">
        <v>96</v>
      </c>
      <c r="N36" s="22">
        <v>1.03</v>
      </c>
      <c r="O36" s="22"/>
      <c r="P36" s="22">
        <f t="shared" si="2"/>
        <v>1.03</v>
      </c>
      <c r="Q36" s="13"/>
    </row>
    <row r="37" s="2" customFormat="true" ht="28" customHeight="true" spans="1:17">
      <c r="A37" s="13">
        <v>33</v>
      </c>
      <c r="B37" s="13" t="s">
        <v>97</v>
      </c>
      <c r="C37" s="13" t="s">
        <v>98</v>
      </c>
      <c r="D37" s="13" t="s">
        <v>87</v>
      </c>
      <c r="E37" s="16">
        <v>182</v>
      </c>
      <c r="F37" s="15">
        <v>45130</v>
      </c>
      <c r="G37" s="15">
        <v>45860</v>
      </c>
      <c r="H37" s="13">
        <f t="shared" si="7"/>
        <v>365</v>
      </c>
      <c r="I37" s="19">
        <v>5.9</v>
      </c>
      <c r="J37" s="13">
        <v>0</v>
      </c>
      <c r="K37" s="20">
        <v>0.01</v>
      </c>
      <c r="L37" s="13">
        <f t="shared" si="8"/>
        <v>1.82</v>
      </c>
      <c r="M37" s="13" t="s">
        <v>99</v>
      </c>
      <c r="N37" s="22">
        <v>1.82</v>
      </c>
      <c r="O37" s="22"/>
      <c r="P37" s="22">
        <f t="shared" si="2"/>
        <v>1.82</v>
      </c>
      <c r="Q37" s="13"/>
    </row>
    <row r="38" s="2" customFormat="true" ht="28" customHeight="true" spans="1:17">
      <c r="A38" s="13">
        <v>34</v>
      </c>
      <c r="B38" s="13" t="s">
        <v>100</v>
      </c>
      <c r="C38" s="13" t="s">
        <v>101</v>
      </c>
      <c r="D38" s="13" t="s">
        <v>87</v>
      </c>
      <c r="E38" s="16">
        <v>168</v>
      </c>
      <c r="F38" s="15">
        <v>45135</v>
      </c>
      <c r="G38" s="15">
        <v>45865</v>
      </c>
      <c r="H38" s="13">
        <f t="shared" si="7"/>
        <v>365</v>
      </c>
      <c r="I38" s="19">
        <v>5.5</v>
      </c>
      <c r="J38" s="13">
        <v>0</v>
      </c>
      <c r="K38" s="20">
        <v>0.01</v>
      </c>
      <c r="L38" s="13">
        <f t="shared" si="8"/>
        <v>1.68</v>
      </c>
      <c r="M38" s="13" t="s">
        <v>102</v>
      </c>
      <c r="N38" s="22">
        <v>1.68</v>
      </c>
      <c r="O38" s="22"/>
      <c r="P38" s="22">
        <f t="shared" si="2"/>
        <v>1.68</v>
      </c>
      <c r="Q38" s="13"/>
    </row>
    <row r="39" s="2" customFormat="true" ht="28" customHeight="true" spans="1:17">
      <c r="A39" s="13">
        <v>35</v>
      </c>
      <c r="B39" s="13" t="s">
        <v>103</v>
      </c>
      <c r="C39" s="13" t="s">
        <v>104</v>
      </c>
      <c r="D39" s="13" t="s">
        <v>87</v>
      </c>
      <c r="E39" s="16">
        <v>183</v>
      </c>
      <c r="F39" s="15">
        <v>45147</v>
      </c>
      <c r="G39" s="15">
        <v>45877</v>
      </c>
      <c r="H39" s="13">
        <f t="shared" si="7"/>
        <v>365</v>
      </c>
      <c r="I39" s="19">
        <v>5.77</v>
      </c>
      <c r="J39" s="13">
        <v>0</v>
      </c>
      <c r="K39" s="20">
        <v>0.01</v>
      </c>
      <c r="L39" s="13">
        <f t="shared" si="8"/>
        <v>1.83</v>
      </c>
      <c r="M39" s="13" t="s">
        <v>105</v>
      </c>
      <c r="N39" s="22">
        <v>1.83</v>
      </c>
      <c r="O39" s="22"/>
      <c r="P39" s="22">
        <f t="shared" si="2"/>
        <v>1.83</v>
      </c>
      <c r="Q39" s="13"/>
    </row>
    <row r="40" s="2" customFormat="true" ht="28" customHeight="true" spans="1:17">
      <c r="A40" s="13">
        <v>36</v>
      </c>
      <c r="B40" s="13" t="s">
        <v>106</v>
      </c>
      <c r="C40" s="13" t="s">
        <v>107</v>
      </c>
      <c r="D40" s="13" t="s">
        <v>20</v>
      </c>
      <c r="E40" s="16">
        <v>170</v>
      </c>
      <c r="F40" s="15">
        <v>45158</v>
      </c>
      <c r="G40" s="15">
        <v>45314</v>
      </c>
      <c r="H40" s="13">
        <f t="shared" si="7"/>
        <v>156</v>
      </c>
      <c r="I40" s="19">
        <v>6</v>
      </c>
      <c r="J40" s="13">
        <v>0</v>
      </c>
      <c r="K40" s="20">
        <v>0.01</v>
      </c>
      <c r="L40" s="13">
        <f t="shared" si="8"/>
        <v>0.7265</v>
      </c>
      <c r="M40" s="13" t="s">
        <v>108</v>
      </c>
      <c r="N40" s="22">
        <v>0.7265</v>
      </c>
      <c r="O40" s="22"/>
      <c r="P40" s="22">
        <f t="shared" si="2"/>
        <v>0.7265</v>
      </c>
      <c r="Q40" s="13"/>
    </row>
    <row r="41" s="2" customFormat="true" ht="28" customHeight="true" spans="1:17">
      <c r="A41" s="13">
        <v>37</v>
      </c>
      <c r="B41" s="13" t="s">
        <v>109</v>
      </c>
      <c r="C41" s="13" t="s">
        <v>110</v>
      </c>
      <c r="D41" s="13" t="s">
        <v>87</v>
      </c>
      <c r="E41" s="16">
        <v>100</v>
      </c>
      <c r="F41" s="15">
        <v>45142</v>
      </c>
      <c r="G41" s="15">
        <v>45872</v>
      </c>
      <c r="H41" s="13">
        <f t="shared" si="7"/>
        <v>365</v>
      </c>
      <c r="I41" s="19">
        <v>6</v>
      </c>
      <c r="J41" s="13">
        <v>0</v>
      </c>
      <c r="K41" s="20">
        <v>0.01</v>
      </c>
      <c r="L41" s="13">
        <f t="shared" si="8"/>
        <v>1</v>
      </c>
      <c r="M41" s="13" t="s">
        <v>111</v>
      </c>
      <c r="N41" s="22">
        <v>1</v>
      </c>
      <c r="O41" s="22"/>
      <c r="P41" s="22">
        <f t="shared" si="2"/>
        <v>1</v>
      </c>
      <c r="Q41" s="13"/>
    </row>
    <row r="42" s="2" customFormat="true" ht="28" customHeight="true" spans="1:17">
      <c r="A42" s="13">
        <v>38</v>
      </c>
      <c r="B42" s="13" t="s">
        <v>112</v>
      </c>
      <c r="C42" s="13" t="s">
        <v>113</v>
      </c>
      <c r="D42" s="13" t="s">
        <v>20</v>
      </c>
      <c r="E42" s="16">
        <v>106</v>
      </c>
      <c r="F42" s="15">
        <v>45133</v>
      </c>
      <c r="G42" s="15">
        <v>45224</v>
      </c>
      <c r="H42" s="13">
        <f t="shared" si="7"/>
        <v>91</v>
      </c>
      <c r="I42" s="19">
        <v>5.9</v>
      </c>
      <c r="J42" s="13">
        <v>0</v>
      </c>
      <c r="K42" s="20">
        <v>0.01</v>
      </c>
      <c r="L42" s="13">
        <f t="shared" si="8"/>
        <v>0.2642</v>
      </c>
      <c r="M42" s="13" t="s">
        <v>114</v>
      </c>
      <c r="N42" s="22">
        <v>0.2642</v>
      </c>
      <c r="O42" s="22"/>
      <c r="P42" s="22">
        <f t="shared" si="2"/>
        <v>0.2642</v>
      </c>
      <c r="Q42" s="13"/>
    </row>
    <row r="43" s="2" customFormat="true" ht="28" customHeight="true" spans="1:17">
      <c r="A43" s="13">
        <v>39</v>
      </c>
      <c r="B43" s="13" t="s">
        <v>115</v>
      </c>
      <c r="C43" s="13" t="s">
        <v>116</v>
      </c>
      <c r="D43" s="13" t="s">
        <v>87</v>
      </c>
      <c r="E43" s="16">
        <v>169</v>
      </c>
      <c r="F43" s="15">
        <v>45170</v>
      </c>
      <c r="G43" s="15">
        <v>45316</v>
      </c>
      <c r="H43" s="13">
        <f t="shared" si="7"/>
        <v>146</v>
      </c>
      <c r="I43" s="19">
        <v>5.5</v>
      </c>
      <c r="J43" s="13">
        <v>0</v>
      </c>
      <c r="K43" s="20">
        <v>0.01</v>
      </c>
      <c r="L43" s="13">
        <f t="shared" si="8"/>
        <v>0.676</v>
      </c>
      <c r="M43" s="13" t="s">
        <v>117</v>
      </c>
      <c r="N43" s="22">
        <v>0.676</v>
      </c>
      <c r="O43" s="22"/>
      <c r="P43" s="22">
        <f t="shared" si="2"/>
        <v>0.676</v>
      </c>
      <c r="Q43" s="13"/>
    </row>
    <row r="44" s="2" customFormat="true" ht="28" customHeight="true" spans="1:17">
      <c r="A44" s="13">
        <v>40</v>
      </c>
      <c r="B44" s="13" t="s">
        <v>118</v>
      </c>
      <c r="C44" s="13" t="s">
        <v>118</v>
      </c>
      <c r="D44" s="13" t="s">
        <v>24</v>
      </c>
      <c r="E44" s="16">
        <v>727</v>
      </c>
      <c r="F44" s="15">
        <v>44749</v>
      </c>
      <c r="G44" s="15">
        <v>45845</v>
      </c>
      <c r="H44" s="13">
        <f t="shared" si="7"/>
        <v>365</v>
      </c>
      <c r="I44" s="19">
        <v>5</v>
      </c>
      <c r="J44" s="13">
        <v>0</v>
      </c>
      <c r="K44" s="20">
        <v>0.01</v>
      </c>
      <c r="L44" s="13">
        <f t="shared" si="8"/>
        <v>7.27</v>
      </c>
      <c r="M44" s="13" t="s">
        <v>119</v>
      </c>
      <c r="N44" s="22">
        <v>7.27</v>
      </c>
      <c r="O44" s="22"/>
      <c r="P44" s="22">
        <f t="shared" si="2"/>
        <v>7.27</v>
      </c>
      <c r="Q44" s="13"/>
    </row>
    <row r="45" s="2" customFormat="true" ht="28" customHeight="true" spans="1:17">
      <c r="A45" s="13">
        <v>41</v>
      </c>
      <c r="B45" s="13" t="s">
        <v>120</v>
      </c>
      <c r="C45" s="13" t="s">
        <v>121</v>
      </c>
      <c r="D45" s="13" t="s">
        <v>87</v>
      </c>
      <c r="E45" s="16">
        <v>239</v>
      </c>
      <c r="F45" s="15">
        <v>45156</v>
      </c>
      <c r="G45" s="15">
        <v>45196</v>
      </c>
      <c r="H45" s="13">
        <f t="shared" si="7"/>
        <v>40</v>
      </c>
      <c r="I45" s="19">
        <v>5.5</v>
      </c>
      <c r="J45" s="13">
        <v>0</v>
      </c>
      <c r="K45" s="20">
        <v>0.01</v>
      </c>
      <c r="L45" s="13">
        <f t="shared" si="8"/>
        <v>0.2619</v>
      </c>
      <c r="M45" s="13" t="s">
        <v>122</v>
      </c>
      <c r="N45" s="22">
        <v>0.2619</v>
      </c>
      <c r="O45" s="22"/>
      <c r="P45" s="22">
        <f t="shared" si="2"/>
        <v>0.2619</v>
      </c>
      <c r="Q45" s="13"/>
    </row>
    <row r="46" s="2" customFormat="true" ht="28" customHeight="true" spans="1:17">
      <c r="A46" s="13">
        <v>42</v>
      </c>
      <c r="B46" s="13" t="s">
        <v>123</v>
      </c>
      <c r="C46" s="13" t="s">
        <v>124</v>
      </c>
      <c r="D46" s="13" t="s">
        <v>87</v>
      </c>
      <c r="E46" s="16">
        <v>139</v>
      </c>
      <c r="F46" s="15">
        <v>45131</v>
      </c>
      <c r="G46" s="15">
        <v>45861</v>
      </c>
      <c r="H46" s="13">
        <f t="shared" si="7"/>
        <v>365</v>
      </c>
      <c r="I46" s="19">
        <v>6</v>
      </c>
      <c r="J46" s="13">
        <v>0</v>
      </c>
      <c r="K46" s="20">
        <v>0.01</v>
      </c>
      <c r="L46" s="13">
        <f t="shared" si="8"/>
        <v>1.39</v>
      </c>
      <c r="M46" s="13" t="s">
        <v>125</v>
      </c>
      <c r="N46" s="22">
        <v>1.39</v>
      </c>
      <c r="O46" s="22"/>
      <c r="P46" s="22">
        <f t="shared" si="2"/>
        <v>1.39</v>
      </c>
      <c r="Q46" s="13"/>
    </row>
    <row r="47" s="2" customFormat="true" ht="28" customHeight="true" spans="1:17">
      <c r="A47" s="13">
        <v>43</v>
      </c>
      <c r="B47" s="13" t="s">
        <v>126</v>
      </c>
      <c r="C47" s="13" t="s">
        <v>126</v>
      </c>
      <c r="D47" s="13" t="s">
        <v>24</v>
      </c>
      <c r="E47" s="16">
        <v>116</v>
      </c>
      <c r="F47" s="15">
        <v>45137</v>
      </c>
      <c r="G47" s="15">
        <v>45394</v>
      </c>
      <c r="H47" s="13">
        <f t="shared" si="7"/>
        <v>257</v>
      </c>
      <c r="I47" s="19">
        <v>5.5</v>
      </c>
      <c r="J47" s="13">
        <v>0</v>
      </c>
      <c r="K47" s="20">
        <v>0.01</v>
      </c>
      <c r="L47" s="13">
        <f t="shared" si="8"/>
        <v>0.8167</v>
      </c>
      <c r="M47" s="13" t="s">
        <v>127</v>
      </c>
      <c r="N47" s="22">
        <v>0.8167</v>
      </c>
      <c r="O47" s="22"/>
      <c r="P47" s="22">
        <f t="shared" si="2"/>
        <v>0.8167</v>
      </c>
      <c r="Q47" s="13"/>
    </row>
    <row r="48" s="2" customFormat="true" ht="28" customHeight="true" spans="1:17">
      <c r="A48" s="13">
        <v>44</v>
      </c>
      <c r="B48" s="13" t="s">
        <v>128</v>
      </c>
      <c r="C48" s="13" t="s">
        <v>128</v>
      </c>
      <c r="D48" s="13" t="s">
        <v>24</v>
      </c>
      <c r="E48" s="16">
        <v>126</v>
      </c>
      <c r="F48" s="15">
        <v>45173</v>
      </c>
      <c r="G48" s="15">
        <v>45901</v>
      </c>
      <c r="H48" s="13">
        <f t="shared" si="7"/>
        <v>365</v>
      </c>
      <c r="I48" s="19">
        <v>5.9</v>
      </c>
      <c r="J48" s="13">
        <v>0</v>
      </c>
      <c r="K48" s="20">
        <v>0.01</v>
      </c>
      <c r="L48" s="13">
        <f t="shared" si="8"/>
        <v>1.26</v>
      </c>
      <c r="M48" s="13" t="s">
        <v>129</v>
      </c>
      <c r="N48" s="22">
        <v>1.26</v>
      </c>
      <c r="O48" s="22"/>
      <c r="P48" s="22">
        <f t="shared" si="2"/>
        <v>1.26</v>
      </c>
      <c r="Q48" s="13"/>
    </row>
    <row r="49" s="2" customFormat="true" ht="28" customHeight="true" spans="1:17">
      <c r="A49" s="13">
        <v>45</v>
      </c>
      <c r="B49" s="13" t="s">
        <v>130</v>
      </c>
      <c r="C49" s="13" t="s">
        <v>131</v>
      </c>
      <c r="D49" s="13" t="s">
        <v>20</v>
      </c>
      <c r="E49" s="16">
        <v>215</v>
      </c>
      <c r="F49" s="15">
        <v>45144</v>
      </c>
      <c r="G49" s="15">
        <v>45874</v>
      </c>
      <c r="H49" s="13">
        <f t="shared" si="7"/>
        <v>365</v>
      </c>
      <c r="I49" s="19">
        <v>6</v>
      </c>
      <c r="J49" s="13">
        <v>0</v>
      </c>
      <c r="K49" s="20">
        <v>0.01</v>
      </c>
      <c r="L49" s="13">
        <f t="shared" si="8"/>
        <v>2.15</v>
      </c>
      <c r="M49" s="13" t="s">
        <v>132</v>
      </c>
      <c r="N49" s="22">
        <v>2.15</v>
      </c>
      <c r="O49" s="22"/>
      <c r="P49" s="22">
        <f t="shared" si="2"/>
        <v>2.15</v>
      </c>
      <c r="Q49" s="13"/>
    </row>
    <row r="50" s="2" customFormat="true" ht="28" customHeight="true" spans="1:17">
      <c r="A50" s="13">
        <v>46</v>
      </c>
      <c r="B50" s="13" t="s">
        <v>97</v>
      </c>
      <c r="C50" s="13" t="s">
        <v>98</v>
      </c>
      <c r="D50" s="13" t="s">
        <v>87</v>
      </c>
      <c r="E50" s="16">
        <v>223</v>
      </c>
      <c r="F50" s="15">
        <v>45130</v>
      </c>
      <c r="G50" s="15">
        <v>45859</v>
      </c>
      <c r="H50" s="13">
        <f t="shared" si="7"/>
        <v>365</v>
      </c>
      <c r="I50" s="19">
        <v>5.9</v>
      </c>
      <c r="J50" s="13">
        <v>0</v>
      </c>
      <c r="K50" s="20">
        <v>0.01</v>
      </c>
      <c r="L50" s="13">
        <f t="shared" si="8"/>
        <v>2.23</v>
      </c>
      <c r="M50" s="13" t="s">
        <v>133</v>
      </c>
      <c r="N50" s="22">
        <v>2.23</v>
      </c>
      <c r="O50" s="22"/>
      <c r="P50" s="22">
        <f t="shared" si="2"/>
        <v>2.23</v>
      </c>
      <c r="Q50" s="13"/>
    </row>
    <row r="51" s="2" customFormat="true" ht="28" customHeight="true" spans="1:17">
      <c r="A51" s="13">
        <v>47</v>
      </c>
      <c r="B51" s="13" t="s">
        <v>134</v>
      </c>
      <c r="C51" s="13" t="s">
        <v>135</v>
      </c>
      <c r="D51" s="13" t="s">
        <v>87</v>
      </c>
      <c r="E51" s="16">
        <v>107</v>
      </c>
      <c r="F51" s="15">
        <v>45176</v>
      </c>
      <c r="G51" s="15">
        <v>45906</v>
      </c>
      <c r="H51" s="13">
        <f t="shared" si="7"/>
        <v>365</v>
      </c>
      <c r="I51" s="19">
        <v>5.9</v>
      </c>
      <c r="J51" s="13">
        <v>0</v>
      </c>
      <c r="K51" s="20">
        <v>0.01</v>
      </c>
      <c r="L51" s="13">
        <f t="shared" si="8"/>
        <v>1.07</v>
      </c>
      <c r="M51" s="13" t="s">
        <v>136</v>
      </c>
      <c r="N51" s="22">
        <v>1.07</v>
      </c>
      <c r="O51" s="22"/>
      <c r="P51" s="22">
        <f t="shared" si="2"/>
        <v>1.07</v>
      </c>
      <c r="Q51" s="13"/>
    </row>
    <row r="52" s="2" customFormat="true" ht="28" customHeight="true" spans="1:17">
      <c r="A52" s="13">
        <v>48</v>
      </c>
      <c r="B52" s="13" t="s">
        <v>137</v>
      </c>
      <c r="C52" s="13" t="s">
        <v>138</v>
      </c>
      <c r="D52" s="13" t="s">
        <v>20</v>
      </c>
      <c r="E52" s="16">
        <v>179</v>
      </c>
      <c r="F52" s="15">
        <v>45134</v>
      </c>
      <c r="G52" s="15">
        <v>45864</v>
      </c>
      <c r="H52" s="13">
        <f t="shared" si="7"/>
        <v>365</v>
      </c>
      <c r="I52" s="19">
        <v>5.9</v>
      </c>
      <c r="J52" s="13">
        <v>0</v>
      </c>
      <c r="K52" s="20">
        <v>0.01</v>
      </c>
      <c r="L52" s="13">
        <f t="shared" si="8"/>
        <v>1.79</v>
      </c>
      <c r="M52" s="13" t="s">
        <v>139</v>
      </c>
      <c r="N52" s="22">
        <v>1.79</v>
      </c>
      <c r="O52" s="22"/>
      <c r="P52" s="22">
        <f t="shared" si="2"/>
        <v>1.79</v>
      </c>
      <c r="Q52" s="13"/>
    </row>
    <row r="53" s="2" customFormat="true" ht="28" customHeight="true" spans="1:17">
      <c r="A53" s="13">
        <v>49</v>
      </c>
      <c r="B53" s="13" t="s">
        <v>140</v>
      </c>
      <c r="C53" s="13" t="s">
        <v>141</v>
      </c>
      <c r="D53" s="13" t="s">
        <v>20</v>
      </c>
      <c r="E53" s="16">
        <v>210</v>
      </c>
      <c r="F53" s="15">
        <v>45151</v>
      </c>
      <c r="G53" s="15">
        <v>45881</v>
      </c>
      <c r="H53" s="13">
        <f t="shared" si="7"/>
        <v>365</v>
      </c>
      <c r="I53" s="19">
        <v>5.1</v>
      </c>
      <c r="J53" s="13">
        <v>0</v>
      </c>
      <c r="K53" s="20">
        <v>0.01</v>
      </c>
      <c r="L53" s="13">
        <f t="shared" si="8"/>
        <v>2.1</v>
      </c>
      <c r="M53" s="13" t="s">
        <v>142</v>
      </c>
      <c r="N53" s="22">
        <v>2.1</v>
      </c>
      <c r="O53" s="22"/>
      <c r="P53" s="22">
        <f t="shared" si="2"/>
        <v>2.1</v>
      </c>
      <c r="Q53" s="13"/>
    </row>
    <row r="54" s="2" customFormat="true" ht="28" customHeight="true" spans="1:17">
      <c r="A54" s="13">
        <v>50</v>
      </c>
      <c r="B54" s="13" t="s">
        <v>143</v>
      </c>
      <c r="C54" s="13" t="s">
        <v>144</v>
      </c>
      <c r="D54" s="13" t="s">
        <v>87</v>
      </c>
      <c r="E54" s="16">
        <v>60</v>
      </c>
      <c r="F54" s="15">
        <v>45186</v>
      </c>
      <c r="G54" s="15">
        <v>45914</v>
      </c>
      <c r="H54" s="13">
        <f t="shared" si="7"/>
        <v>365</v>
      </c>
      <c r="I54" s="19">
        <v>8.3</v>
      </c>
      <c r="J54" s="13">
        <v>0</v>
      </c>
      <c r="K54" s="20">
        <v>0.005</v>
      </c>
      <c r="L54" s="13">
        <f t="shared" si="8"/>
        <v>0.6</v>
      </c>
      <c r="M54" s="13" t="s">
        <v>145</v>
      </c>
      <c r="N54" s="22">
        <v>0.6</v>
      </c>
      <c r="O54" s="22"/>
      <c r="P54" s="22">
        <f t="shared" si="2"/>
        <v>0.6</v>
      </c>
      <c r="Q54" s="13"/>
    </row>
    <row r="55" s="2" customFormat="true" ht="28" customHeight="true" spans="1:17">
      <c r="A55" s="13">
        <v>51</v>
      </c>
      <c r="B55" s="13" t="s">
        <v>146</v>
      </c>
      <c r="C55" s="13" t="s">
        <v>147</v>
      </c>
      <c r="D55" s="13" t="s">
        <v>87</v>
      </c>
      <c r="E55" s="16">
        <v>91</v>
      </c>
      <c r="F55" s="15">
        <v>45193</v>
      </c>
      <c r="G55" s="15">
        <v>45923</v>
      </c>
      <c r="H55" s="13">
        <f t="shared" si="7"/>
        <v>365</v>
      </c>
      <c r="I55" s="19">
        <v>5.5</v>
      </c>
      <c r="J55" s="13">
        <v>0</v>
      </c>
      <c r="K55" s="20">
        <v>0.01</v>
      </c>
      <c r="L55" s="13">
        <f t="shared" si="8"/>
        <v>0.91</v>
      </c>
      <c r="M55" s="13" t="s">
        <v>148</v>
      </c>
      <c r="N55" s="22">
        <v>0.91</v>
      </c>
      <c r="O55" s="22"/>
      <c r="P55" s="22">
        <f t="shared" si="2"/>
        <v>0.91</v>
      </c>
      <c r="Q55" s="13"/>
    </row>
    <row r="56" s="2" customFormat="true" ht="28" customHeight="true" spans="1:17">
      <c r="A56" s="13">
        <v>52</v>
      </c>
      <c r="B56" s="13" t="s">
        <v>149</v>
      </c>
      <c r="C56" s="13" t="s">
        <v>150</v>
      </c>
      <c r="D56" s="13" t="s">
        <v>20</v>
      </c>
      <c r="E56" s="16">
        <v>185</v>
      </c>
      <c r="F56" s="15">
        <v>45063</v>
      </c>
      <c r="G56" s="15">
        <v>45928</v>
      </c>
      <c r="H56" s="13">
        <f t="shared" si="7"/>
        <v>365</v>
      </c>
      <c r="I56" s="19">
        <v>6</v>
      </c>
      <c r="J56" s="13">
        <v>0</v>
      </c>
      <c r="K56" s="20">
        <v>0.01</v>
      </c>
      <c r="L56" s="13">
        <f t="shared" si="8"/>
        <v>1.85</v>
      </c>
      <c r="M56" s="13" t="s">
        <v>151</v>
      </c>
      <c r="N56" s="22">
        <v>0</v>
      </c>
      <c r="O56" s="22"/>
      <c r="P56" s="22">
        <f t="shared" si="2"/>
        <v>0</v>
      </c>
      <c r="Q56" s="24" t="s">
        <v>83</v>
      </c>
    </row>
    <row r="57" s="2" customFormat="true" ht="28" customHeight="true" spans="1:17">
      <c r="A57" s="13">
        <v>53</v>
      </c>
      <c r="B57" s="13" t="s">
        <v>152</v>
      </c>
      <c r="C57" s="13" t="s">
        <v>153</v>
      </c>
      <c r="D57" s="13" t="s">
        <v>87</v>
      </c>
      <c r="E57" s="16">
        <v>71</v>
      </c>
      <c r="F57" s="15">
        <v>45137</v>
      </c>
      <c r="G57" s="15">
        <v>45867</v>
      </c>
      <c r="H57" s="13">
        <f t="shared" si="7"/>
        <v>365</v>
      </c>
      <c r="I57" s="19">
        <v>3.85</v>
      </c>
      <c r="J57" s="13">
        <v>0</v>
      </c>
      <c r="K57" s="20">
        <v>0.005</v>
      </c>
      <c r="L57" s="13">
        <f t="shared" si="8"/>
        <v>0.71</v>
      </c>
      <c r="M57" s="13" t="s">
        <v>154</v>
      </c>
      <c r="N57" s="22">
        <v>0.71</v>
      </c>
      <c r="O57" s="22"/>
      <c r="P57" s="22">
        <f t="shared" si="2"/>
        <v>0.71</v>
      </c>
      <c r="Q57" s="13"/>
    </row>
    <row r="58" s="2" customFormat="true" ht="28" customHeight="true" spans="1:17">
      <c r="A58" s="13">
        <v>54</v>
      </c>
      <c r="B58" s="13" t="s">
        <v>155</v>
      </c>
      <c r="C58" s="13" t="s">
        <v>156</v>
      </c>
      <c r="D58" s="13" t="s">
        <v>87</v>
      </c>
      <c r="E58" s="16">
        <v>55</v>
      </c>
      <c r="F58" s="15">
        <v>45192</v>
      </c>
      <c r="G58" s="15">
        <v>45922</v>
      </c>
      <c r="H58" s="13">
        <f t="shared" si="7"/>
        <v>365</v>
      </c>
      <c r="I58" s="19">
        <v>9.2</v>
      </c>
      <c r="J58" s="13">
        <v>0</v>
      </c>
      <c r="K58" s="20">
        <v>0.01</v>
      </c>
      <c r="L58" s="13">
        <f t="shared" si="8"/>
        <v>0.55</v>
      </c>
      <c r="M58" s="13" t="s">
        <v>157</v>
      </c>
      <c r="N58" s="22">
        <v>0.55</v>
      </c>
      <c r="O58" s="22"/>
      <c r="P58" s="22">
        <f t="shared" si="2"/>
        <v>0.55</v>
      </c>
      <c r="Q58" s="13"/>
    </row>
    <row r="59" s="2" customFormat="true" ht="28" customHeight="true" spans="1:17">
      <c r="A59" s="13">
        <v>55</v>
      </c>
      <c r="B59" s="13" t="s">
        <v>158</v>
      </c>
      <c r="C59" s="13" t="s">
        <v>159</v>
      </c>
      <c r="D59" s="13" t="s">
        <v>20</v>
      </c>
      <c r="E59" s="16">
        <v>80</v>
      </c>
      <c r="F59" s="15">
        <v>45175</v>
      </c>
      <c r="G59" s="15">
        <v>45195</v>
      </c>
      <c r="H59" s="13">
        <f t="shared" si="7"/>
        <v>20</v>
      </c>
      <c r="I59" s="19">
        <v>5.9</v>
      </c>
      <c r="J59" s="13">
        <v>0</v>
      </c>
      <c r="K59" s="20">
        <v>0.01</v>
      </c>
      <c r="L59" s="13">
        <f t="shared" si="8"/>
        <v>0.0438</v>
      </c>
      <c r="M59" s="13" t="s">
        <v>160</v>
      </c>
      <c r="N59" s="22">
        <v>0</v>
      </c>
      <c r="O59" s="22"/>
      <c r="P59" s="22">
        <f t="shared" si="2"/>
        <v>0</v>
      </c>
      <c r="Q59" s="24" t="s">
        <v>83</v>
      </c>
    </row>
    <row r="60" s="2" customFormat="true" ht="28" customHeight="true" spans="1:17">
      <c r="A60" s="13">
        <v>56</v>
      </c>
      <c r="B60" s="13" t="s">
        <v>161</v>
      </c>
      <c r="C60" s="13" t="s">
        <v>162</v>
      </c>
      <c r="D60" s="13" t="s">
        <v>87</v>
      </c>
      <c r="E60" s="16">
        <v>135</v>
      </c>
      <c r="F60" s="15">
        <v>45190</v>
      </c>
      <c r="G60" s="15">
        <v>45363</v>
      </c>
      <c r="H60" s="13">
        <f t="shared" si="7"/>
        <v>173</v>
      </c>
      <c r="I60" s="19">
        <v>5.5</v>
      </c>
      <c r="J60" s="13">
        <v>0</v>
      </c>
      <c r="K60" s="20">
        <v>0.01</v>
      </c>
      <c r="L60" s="13">
        <f t="shared" si="8"/>
        <v>0.6398</v>
      </c>
      <c r="M60" s="13" t="s">
        <v>163</v>
      </c>
      <c r="N60" s="22">
        <v>0.6398</v>
      </c>
      <c r="O60" s="22"/>
      <c r="P60" s="22">
        <f t="shared" si="2"/>
        <v>0.6398</v>
      </c>
      <c r="Q60" s="13"/>
    </row>
    <row r="61" s="2" customFormat="true" ht="28" customHeight="true" spans="1:17">
      <c r="A61" s="13">
        <v>57</v>
      </c>
      <c r="B61" s="13" t="s">
        <v>158</v>
      </c>
      <c r="C61" s="13" t="s">
        <v>159</v>
      </c>
      <c r="D61" s="13" t="s">
        <v>20</v>
      </c>
      <c r="E61" s="16">
        <v>80</v>
      </c>
      <c r="F61" s="15">
        <v>45175</v>
      </c>
      <c r="G61" s="15">
        <v>45195</v>
      </c>
      <c r="H61" s="13">
        <f t="shared" si="7"/>
        <v>20</v>
      </c>
      <c r="I61" s="19">
        <v>5.9</v>
      </c>
      <c r="J61" s="13">
        <v>0</v>
      </c>
      <c r="K61" s="20">
        <v>0.01</v>
      </c>
      <c r="L61" s="13">
        <f t="shared" si="8"/>
        <v>0.0438</v>
      </c>
      <c r="M61" s="13" t="s">
        <v>164</v>
      </c>
      <c r="N61" s="22">
        <v>0</v>
      </c>
      <c r="O61" s="22"/>
      <c r="P61" s="22">
        <f t="shared" si="2"/>
        <v>0</v>
      </c>
      <c r="Q61" s="24" t="s">
        <v>83</v>
      </c>
    </row>
    <row r="62" s="2" customFormat="true" ht="28" customHeight="true" spans="1:17">
      <c r="A62" s="13">
        <v>58</v>
      </c>
      <c r="B62" s="13" t="s">
        <v>165</v>
      </c>
      <c r="C62" s="13" t="s">
        <v>165</v>
      </c>
      <c r="D62" s="13" t="s">
        <v>24</v>
      </c>
      <c r="E62" s="16">
        <v>700</v>
      </c>
      <c r="F62" s="15">
        <v>45198</v>
      </c>
      <c r="G62" s="15">
        <v>45928</v>
      </c>
      <c r="H62" s="13">
        <f t="shared" si="7"/>
        <v>365</v>
      </c>
      <c r="I62" s="19">
        <v>5.98</v>
      </c>
      <c r="J62" s="13">
        <v>0</v>
      </c>
      <c r="K62" s="20">
        <v>0.01</v>
      </c>
      <c r="L62" s="13">
        <f t="shared" si="8"/>
        <v>7</v>
      </c>
      <c r="M62" s="13" t="s">
        <v>166</v>
      </c>
      <c r="N62" s="22">
        <v>7</v>
      </c>
      <c r="O62" s="22"/>
      <c r="P62" s="22">
        <f t="shared" si="2"/>
        <v>7</v>
      </c>
      <c r="Q62" s="13"/>
    </row>
    <row r="63" s="2" customFormat="true" ht="28" customHeight="true" spans="1:17">
      <c r="A63" s="13">
        <v>59</v>
      </c>
      <c r="B63" s="13" t="s">
        <v>155</v>
      </c>
      <c r="C63" s="13" t="s">
        <v>156</v>
      </c>
      <c r="D63" s="13" t="s">
        <v>87</v>
      </c>
      <c r="E63" s="16">
        <v>45</v>
      </c>
      <c r="F63" s="15">
        <v>45192</v>
      </c>
      <c r="G63" s="15">
        <v>45922</v>
      </c>
      <c r="H63" s="13">
        <f t="shared" si="7"/>
        <v>365</v>
      </c>
      <c r="I63" s="19">
        <v>5.98</v>
      </c>
      <c r="J63" s="13">
        <v>0</v>
      </c>
      <c r="K63" s="20">
        <v>0.01</v>
      </c>
      <c r="L63" s="13">
        <f t="shared" si="8"/>
        <v>0.45</v>
      </c>
      <c r="M63" s="13" t="s">
        <v>167</v>
      </c>
      <c r="N63" s="22">
        <v>0.45</v>
      </c>
      <c r="O63" s="22"/>
      <c r="P63" s="22">
        <f t="shared" si="2"/>
        <v>0.45</v>
      </c>
      <c r="Q63" s="13"/>
    </row>
    <row r="64" s="2" customFormat="true" ht="28" customHeight="true" spans="1:17">
      <c r="A64" s="13">
        <v>60</v>
      </c>
      <c r="B64" s="13" t="s">
        <v>143</v>
      </c>
      <c r="C64" s="13" t="s">
        <v>144</v>
      </c>
      <c r="D64" s="13" t="s">
        <v>87</v>
      </c>
      <c r="E64" s="16">
        <v>55</v>
      </c>
      <c r="F64" s="15">
        <v>45177</v>
      </c>
      <c r="G64" s="15">
        <v>45905</v>
      </c>
      <c r="H64" s="13">
        <f t="shared" si="7"/>
        <v>365</v>
      </c>
      <c r="I64" s="19">
        <v>8.3</v>
      </c>
      <c r="J64" s="13">
        <v>0</v>
      </c>
      <c r="K64" s="20">
        <v>0.005</v>
      </c>
      <c r="L64" s="13">
        <f t="shared" si="8"/>
        <v>0.55</v>
      </c>
      <c r="M64" s="13" t="s">
        <v>168</v>
      </c>
      <c r="N64" s="22">
        <v>0.55</v>
      </c>
      <c r="O64" s="22"/>
      <c r="P64" s="22">
        <f t="shared" si="2"/>
        <v>0.55</v>
      </c>
      <c r="Q64" s="13"/>
    </row>
    <row r="65" s="2" customFormat="true" ht="28" customHeight="true" spans="1:17">
      <c r="A65" s="13">
        <v>61</v>
      </c>
      <c r="B65" s="13" t="s">
        <v>169</v>
      </c>
      <c r="C65" s="13" t="s">
        <v>169</v>
      </c>
      <c r="D65" s="13" t="s">
        <v>20</v>
      </c>
      <c r="E65" s="16">
        <v>240</v>
      </c>
      <c r="F65" s="15">
        <v>45197</v>
      </c>
      <c r="G65" s="15">
        <v>45927</v>
      </c>
      <c r="H65" s="13">
        <f t="shared" si="7"/>
        <v>365</v>
      </c>
      <c r="I65" s="19">
        <v>5.5</v>
      </c>
      <c r="J65" s="13">
        <v>0</v>
      </c>
      <c r="K65" s="20">
        <v>0.01</v>
      </c>
      <c r="L65" s="13">
        <f t="shared" si="8"/>
        <v>2.4</v>
      </c>
      <c r="M65" s="13" t="s">
        <v>170</v>
      </c>
      <c r="N65" s="22">
        <v>2.4</v>
      </c>
      <c r="O65" s="22"/>
      <c r="P65" s="22">
        <f t="shared" si="2"/>
        <v>2.4</v>
      </c>
      <c r="Q65" s="13"/>
    </row>
    <row r="66" s="2" customFormat="true" ht="28" customHeight="true" spans="1:17">
      <c r="A66" s="13">
        <v>62</v>
      </c>
      <c r="B66" s="13" t="s">
        <v>171</v>
      </c>
      <c r="C66" s="13" t="s">
        <v>172</v>
      </c>
      <c r="D66" s="13" t="s">
        <v>20</v>
      </c>
      <c r="E66" s="16">
        <v>131</v>
      </c>
      <c r="F66" s="15">
        <v>45191</v>
      </c>
      <c r="G66" s="15">
        <v>45921</v>
      </c>
      <c r="H66" s="13">
        <f t="shared" si="7"/>
        <v>365</v>
      </c>
      <c r="I66" s="19">
        <v>5.5</v>
      </c>
      <c r="J66" s="13">
        <v>0</v>
      </c>
      <c r="K66" s="20">
        <v>0.01</v>
      </c>
      <c r="L66" s="13">
        <f t="shared" si="8"/>
        <v>1.31</v>
      </c>
      <c r="M66" s="13" t="s">
        <v>173</v>
      </c>
      <c r="N66" s="22">
        <v>1.31</v>
      </c>
      <c r="O66" s="22"/>
      <c r="P66" s="22">
        <f t="shared" si="2"/>
        <v>1.31</v>
      </c>
      <c r="Q66" s="13"/>
    </row>
    <row r="67" s="2" customFormat="true" ht="28" customHeight="true" spans="1:17">
      <c r="A67" s="13">
        <v>63</v>
      </c>
      <c r="B67" s="13" t="s">
        <v>174</v>
      </c>
      <c r="C67" s="13" t="s">
        <v>175</v>
      </c>
      <c r="D67" s="13" t="s">
        <v>87</v>
      </c>
      <c r="E67" s="16">
        <v>248</v>
      </c>
      <c r="F67" s="15">
        <v>45193</v>
      </c>
      <c r="G67" s="15">
        <v>45323</v>
      </c>
      <c r="H67" s="13">
        <f t="shared" si="7"/>
        <v>130</v>
      </c>
      <c r="I67" s="19">
        <v>5</v>
      </c>
      <c r="J67" s="13">
        <v>0</v>
      </c>
      <c r="K67" s="20">
        <v>0.01</v>
      </c>
      <c r="L67" s="13">
        <f t="shared" si="8"/>
        <v>0.8832</v>
      </c>
      <c r="M67" s="13" t="s">
        <v>176</v>
      </c>
      <c r="N67" s="22">
        <v>0.8832</v>
      </c>
      <c r="O67" s="22"/>
      <c r="P67" s="22">
        <f t="shared" si="2"/>
        <v>0.8832</v>
      </c>
      <c r="Q67" s="13"/>
    </row>
    <row r="68" s="2" customFormat="true" ht="28" customHeight="true" spans="1:17">
      <c r="A68" s="13">
        <v>64</v>
      </c>
      <c r="B68" s="13" t="s">
        <v>177</v>
      </c>
      <c r="C68" s="13" t="s">
        <v>178</v>
      </c>
      <c r="D68" s="13" t="s">
        <v>20</v>
      </c>
      <c r="E68" s="16">
        <v>116</v>
      </c>
      <c r="F68" s="15">
        <v>45197</v>
      </c>
      <c r="G68" s="15">
        <v>45927</v>
      </c>
      <c r="H68" s="13">
        <f t="shared" si="7"/>
        <v>365</v>
      </c>
      <c r="I68" s="19">
        <v>5.9</v>
      </c>
      <c r="J68" s="13">
        <v>0</v>
      </c>
      <c r="K68" s="20">
        <v>0.01</v>
      </c>
      <c r="L68" s="13">
        <f t="shared" si="8"/>
        <v>1.16</v>
      </c>
      <c r="M68" s="13" t="s">
        <v>179</v>
      </c>
      <c r="N68" s="22">
        <v>1.16</v>
      </c>
      <c r="O68" s="22"/>
      <c r="P68" s="22">
        <f t="shared" si="2"/>
        <v>1.16</v>
      </c>
      <c r="Q68" s="13"/>
    </row>
    <row r="69" s="2" customFormat="true" ht="28" customHeight="true" spans="1:17">
      <c r="A69" s="13">
        <v>65</v>
      </c>
      <c r="B69" s="13" t="s">
        <v>180</v>
      </c>
      <c r="C69" s="13" t="s">
        <v>181</v>
      </c>
      <c r="D69" s="13" t="s">
        <v>20</v>
      </c>
      <c r="E69" s="16">
        <v>80</v>
      </c>
      <c r="F69" s="15">
        <v>45156</v>
      </c>
      <c r="G69" s="15">
        <v>45886</v>
      </c>
      <c r="H69" s="13">
        <f t="shared" si="7"/>
        <v>365</v>
      </c>
      <c r="I69" s="19">
        <v>4.35</v>
      </c>
      <c r="J69" s="13">
        <v>0</v>
      </c>
      <c r="K69" s="20">
        <v>0.005</v>
      </c>
      <c r="L69" s="13">
        <f t="shared" si="8"/>
        <v>0.8</v>
      </c>
      <c r="M69" s="13" t="s">
        <v>182</v>
      </c>
      <c r="N69" s="22">
        <v>0.8</v>
      </c>
      <c r="O69" s="22"/>
      <c r="P69" s="22">
        <f t="shared" ref="P69:P132" si="9">N69-O69</f>
        <v>0.8</v>
      </c>
      <c r="Q69" s="13"/>
    </row>
    <row r="70" s="2" customFormat="true" ht="28" customHeight="true" spans="1:17">
      <c r="A70" s="13">
        <v>66</v>
      </c>
      <c r="B70" s="13" t="s">
        <v>183</v>
      </c>
      <c r="C70" s="13" t="s">
        <v>184</v>
      </c>
      <c r="D70" s="13" t="s">
        <v>20</v>
      </c>
      <c r="E70" s="16">
        <v>170</v>
      </c>
      <c r="F70" s="15">
        <v>45193</v>
      </c>
      <c r="G70" s="15">
        <v>45922</v>
      </c>
      <c r="H70" s="13">
        <f t="shared" si="7"/>
        <v>365</v>
      </c>
      <c r="I70" s="19">
        <v>5.5</v>
      </c>
      <c r="J70" s="13">
        <v>0</v>
      </c>
      <c r="K70" s="20">
        <v>0.01</v>
      </c>
      <c r="L70" s="13">
        <f t="shared" si="8"/>
        <v>1.7</v>
      </c>
      <c r="M70" s="13" t="s">
        <v>185</v>
      </c>
      <c r="N70" s="22">
        <v>1.7</v>
      </c>
      <c r="O70" s="22"/>
      <c r="P70" s="22">
        <f t="shared" si="9"/>
        <v>1.7</v>
      </c>
      <c r="Q70" s="13"/>
    </row>
    <row r="71" s="2" customFormat="true" ht="28" customHeight="true" spans="1:17">
      <c r="A71" s="13">
        <v>67</v>
      </c>
      <c r="B71" s="13" t="s">
        <v>174</v>
      </c>
      <c r="C71" s="13" t="s">
        <v>175</v>
      </c>
      <c r="D71" s="13" t="s">
        <v>87</v>
      </c>
      <c r="E71" s="16">
        <v>150</v>
      </c>
      <c r="F71" s="15">
        <v>45193</v>
      </c>
      <c r="G71" s="15">
        <v>45323</v>
      </c>
      <c r="H71" s="13">
        <f t="shared" si="7"/>
        <v>130</v>
      </c>
      <c r="I71" s="19">
        <v>5</v>
      </c>
      <c r="J71" s="13">
        <v>0</v>
      </c>
      <c r="K71" s="20">
        <v>0.01</v>
      </c>
      <c r="L71" s="13">
        <f t="shared" si="8"/>
        <v>0.5342</v>
      </c>
      <c r="M71" s="13" t="s">
        <v>186</v>
      </c>
      <c r="N71" s="22">
        <v>0.5342</v>
      </c>
      <c r="O71" s="22"/>
      <c r="P71" s="22">
        <f t="shared" si="9"/>
        <v>0.5342</v>
      </c>
      <c r="Q71" s="13"/>
    </row>
    <row r="72" s="2" customFormat="true" ht="28" customHeight="true" spans="1:17">
      <c r="A72" s="13">
        <v>68</v>
      </c>
      <c r="B72" s="13" t="s">
        <v>187</v>
      </c>
      <c r="C72" s="13" t="s">
        <v>188</v>
      </c>
      <c r="D72" s="13" t="s">
        <v>87</v>
      </c>
      <c r="E72" s="16">
        <v>194</v>
      </c>
      <c r="F72" s="15">
        <v>45198</v>
      </c>
      <c r="G72" s="15">
        <v>45928</v>
      </c>
      <c r="H72" s="13">
        <f t="shared" si="7"/>
        <v>365</v>
      </c>
      <c r="I72" s="19">
        <v>5</v>
      </c>
      <c r="J72" s="13">
        <v>0</v>
      </c>
      <c r="K72" s="20">
        <v>0.01</v>
      </c>
      <c r="L72" s="13">
        <f t="shared" si="8"/>
        <v>1.94</v>
      </c>
      <c r="M72" s="13" t="s">
        <v>189</v>
      </c>
      <c r="N72" s="22">
        <v>1.94</v>
      </c>
      <c r="O72" s="22"/>
      <c r="P72" s="22">
        <f t="shared" si="9"/>
        <v>1.94</v>
      </c>
      <c r="Q72" s="13"/>
    </row>
    <row r="73" s="2" customFormat="true" ht="28" customHeight="true" spans="1:17">
      <c r="A73" s="13">
        <v>69</v>
      </c>
      <c r="B73" s="13" t="s">
        <v>190</v>
      </c>
      <c r="C73" s="13" t="s">
        <v>191</v>
      </c>
      <c r="D73" s="13" t="s">
        <v>87</v>
      </c>
      <c r="E73" s="16">
        <v>67</v>
      </c>
      <c r="F73" s="15">
        <v>45208</v>
      </c>
      <c r="G73" s="15">
        <v>45938</v>
      </c>
      <c r="H73" s="13">
        <f t="shared" si="7"/>
        <v>365</v>
      </c>
      <c r="I73" s="19">
        <v>6</v>
      </c>
      <c r="J73" s="13">
        <v>0</v>
      </c>
      <c r="K73" s="20">
        <v>0.01</v>
      </c>
      <c r="L73" s="13">
        <f t="shared" si="8"/>
        <v>0.67</v>
      </c>
      <c r="M73" s="13" t="s">
        <v>192</v>
      </c>
      <c r="N73" s="22">
        <v>0.67</v>
      </c>
      <c r="O73" s="22"/>
      <c r="P73" s="22">
        <f t="shared" si="9"/>
        <v>0.67</v>
      </c>
      <c r="Q73" s="13"/>
    </row>
    <row r="74" s="2" customFormat="true" ht="28" customHeight="true" spans="1:17">
      <c r="A74" s="13">
        <v>70</v>
      </c>
      <c r="B74" s="13" t="s">
        <v>193</v>
      </c>
      <c r="C74" s="13" t="s">
        <v>194</v>
      </c>
      <c r="D74" s="13" t="s">
        <v>87</v>
      </c>
      <c r="E74" s="16">
        <v>74</v>
      </c>
      <c r="F74" s="15">
        <v>45217</v>
      </c>
      <c r="G74" s="15">
        <v>45914</v>
      </c>
      <c r="H74" s="13">
        <f t="shared" si="7"/>
        <v>365</v>
      </c>
      <c r="I74" s="19">
        <v>5.6</v>
      </c>
      <c r="J74" s="13">
        <v>0</v>
      </c>
      <c r="K74" s="20">
        <v>0.01</v>
      </c>
      <c r="L74" s="13">
        <f t="shared" si="8"/>
        <v>0.74</v>
      </c>
      <c r="M74" s="13" t="s">
        <v>195</v>
      </c>
      <c r="N74" s="22">
        <v>0.74</v>
      </c>
      <c r="O74" s="22"/>
      <c r="P74" s="22">
        <f t="shared" si="9"/>
        <v>0.74</v>
      </c>
      <c r="Q74" s="13"/>
    </row>
    <row r="75" s="2" customFormat="true" ht="28" customHeight="true" spans="1:17">
      <c r="A75" s="13">
        <v>71</v>
      </c>
      <c r="B75" s="13" t="s">
        <v>196</v>
      </c>
      <c r="C75" s="13" t="s">
        <v>196</v>
      </c>
      <c r="D75" s="13" t="s">
        <v>24</v>
      </c>
      <c r="E75" s="16">
        <v>800</v>
      </c>
      <c r="F75" s="15">
        <v>45198</v>
      </c>
      <c r="G75" s="15">
        <v>45928</v>
      </c>
      <c r="H75" s="13">
        <f t="shared" si="7"/>
        <v>365</v>
      </c>
      <c r="I75" s="19">
        <v>6</v>
      </c>
      <c r="J75" s="13">
        <v>0</v>
      </c>
      <c r="K75" s="20">
        <v>0.01</v>
      </c>
      <c r="L75" s="13">
        <f t="shared" si="8"/>
        <v>8</v>
      </c>
      <c r="M75" s="13" t="s">
        <v>197</v>
      </c>
      <c r="N75" s="22">
        <v>8</v>
      </c>
      <c r="O75" s="22"/>
      <c r="P75" s="22">
        <f t="shared" si="9"/>
        <v>8</v>
      </c>
      <c r="Q75" s="13"/>
    </row>
    <row r="76" s="2" customFormat="true" ht="28" customHeight="true" spans="1:17">
      <c r="A76" s="13">
        <v>72</v>
      </c>
      <c r="B76" s="13" t="s">
        <v>198</v>
      </c>
      <c r="C76" s="13" t="s">
        <v>199</v>
      </c>
      <c r="D76" s="13" t="s">
        <v>87</v>
      </c>
      <c r="E76" s="16">
        <v>95</v>
      </c>
      <c r="F76" s="15">
        <v>45208</v>
      </c>
      <c r="G76" s="15">
        <v>45938</v>
      </c>
      <c r="H76" s="13">
        <f t="shared" si="7"/>
        <v>365</v>
      </c>
      <c r="I76" s="19">
        <v>5.5</v>
      </c>
      <c r="J76" s="13">
        <v>0</v>
      </c>
      <c r="K76" s="20">
        <v>0.01</v>
      </c>
      <c r="L76" s="13">
        <f t="shared" si="8"/>
        <v>0.95</v>
      </c>
      <c r="M76" s="13" t="s">
        <v>200</v>
      </c>
      <c r="N76" s="22">
        <v>0.95</v>
      </c>
      <c r="O76" s="22"/>
      <c r="P76" s="22">
        <f t="shared" si="9"/>
        <v>0.95</v>
      </c>
      <c r="Q76" s="13"/>
    </row>
    <row r="77" s="2" customFormat="true" ht="28" customHeight="true" spans="1:17">
      <c r="A77" s="13">
        <v>73</v>
      </c>
      <c r="B77" s="13" t="s">
        <v>201</v>
      </c>
      <c r="C77" s="13" t="s">
        <v>202</v>
      </c>
      <c r="D77" s="13" t="s">
        <v>87</v>
      </c>
      <c r="E77" s="16">
        <v>131</v>
      </c>
      <c r="F77" s="15">
        <v>45200</v>
      </c>
      <c r="G77" s="15">
        <v>45930</v>
      </c>
      <c r="H77" s="13">
        <f t="shared" si="7"/>
        <v>365</v>
      </c>
      <c r="I77" s="19">
        <v>5.9</v>
      </c>
      <c r="J77" s="13">
        <v>0</v>
      </c>
      <c r="K77" s="20">
        <v>0.01</v>
      </c>
      <c r="L77" s="13">
        <f t="shared" si="8"/>
        <v>1.31</v>
      </c>
      <c r="M77" s="13" t="s">
        <v>203</v>
      </c>
      <c r="N77" s="22">
        <v>1.31</v>
      </c>
      <c r="O77" s="22"/>
      <c r="P77" s="22">
        <f t="shared" si="9"/>
        <v>1.31</v>
      </c>
      <c r="Q77" s="13"/>
    </row>
    <row r="78" s="2" customFormat="true" ht="28" customHeight="true" spans="1:17">
      <c r="A78" s="13">
        <v>74</v>
      </c>
      <c r="B78" s="13" t="s">
        <v>204</v>
      </c>
      <c r="C78" s="13" t="s">
        <v>205</v>
      </c>
      <c r="D78" s="13" t="s">
        <v>87</v>
      </c>
      <c r="E78" s="16">
        <v>118</v>
      </c>
      <c r="F78" s="15">
        <v>45198</v>
      </c>
      <c r="G78" s="15">
        <v>45928</v>
      </c>
      <c r="H78" s="13">
        <f t="shared" si="7"/>
        <v>365</v>
      </c>
      <c r="I78" s="19">
        <v>5.9</v>
      </c>
      <c r="J78" s="13">
        <v>0</v>
      </c>
      <c r="K78" s="20">
        <v>0.01</v>
      </c>
      <c r="L78" s="13">
        <f t="shared" si="8"/>
        <v>1.18</v>
      </c>
      <c r="M78" s="13" t="s">
        <v>206</v>
      </c>
      <c r="N78" s="22">
        <v>1.18</v>
      </c>
      <c r="O78" s="22"/>
      <c r="P78" s="22">
        <f t="shared" si="9"/>
        <v>1.18</v>
      </c>
      <c r="Q78" s="13"/>
    </row>
    <row r="79" s="2" customFormat="true" ht="28" customHeight="true" spans="1:17">
      <c r="A79" s="13">
        <v>75</v>
      </c>
      <c r="B79" s="13" t="s">
        <v>207</v>
      </c>
      <c r="C79" s="13" t="s">
        <v>208</v>
      </c>
      <c r="D79" s="13" t="s">
        <v>87</v>
      </c>
      <c r="E79" s="16">
        <v>100</v>
      </c>
      <c r="F79" s="15">
        <v>45214</v>
      </c>
      <c r="G79" s="15">
        <v>45247</v>
      </c>
      <c r="H79" s="13">
        <f t="shared" si="7"/>
        <v>33</v>
      </c>
      <c r="I79" s="19">
        <v>6</v>
      </c>
      <c r="J79" s="13">
        <v>0</v>
      </c>
      <c r="K79" s="20">
        <v>0.01</v>
      </c>
      <c r="L79" s="13">
        <f t="shared" si="8"/>
        <v>0.0904</v>
      </c>
      <c r="M79" s="13" t="s">
        <v>209</v>
      </c>
      <c r="N79" s="22">
        <v>0.0904</v>
      </c>
      <c r="O79" s="22"/>
      <c r="P79" s="22">
        <f t="shared" si="9"/>
        <v>0.0904</v>
      </c>
      <c r="Q79" s="13"/>
    </row>
    <row r="80" s="2" customFormat="true" ht="28" customHeight="true" spans="1:17">
      <c r="A80" s="13">
        <v>76</v>
      </c>
      <c r="B80" s="13" t="s">
        <v>193</v>
      </c>
      <c r="C80" s="13" t="s">
        <v>194</v>
      </c>
      <c r="D80" s="13" t="s">
        <v>87</v>
      </c>
      <c r="E80" s="16">
        <v>102</v>
      </c>
      <c r="F80" s="15">
        <v>45210</v>
      </c>
      <c r="G80" s="15">
        <v>45940</v>
      </c>
      <c r="H80" s="13">
        <f t="shared" si="7"/>
        <v>365</v>
      </c>
      <c r="I80" s="19">
        <v>5.6</v>
      </c>
      <c r="J80" s="13">
        <v>0</v>
      </c>
      <c r="K80" s="20">
        <v>0.01</v>
      </c>
      <c r="L80" s="13">
        <f t="shared" si="8"/>
        <v>1.02</v>
      </c>
      <c r="M80" s="13" t="s">
        <v>210</v>
      </c>
      <c r="N80" s="22">
        <v>1.02</v>
      </c>
      <c r="O80" s="22"/>
      <c r="P80" s="22">
        <f t="shared" si="9"/>
        <v>1.02</v>
      </c>
      <c r="Q80" s="13"/>
    </row>
    <row r="81" s="2" customFormat="true" ht="28" customHeight="true" spans="1:17">
      <c r="A81" s="13">
        <v>77</v>
      </c>
      <c r="B81" s="13" t="s">
        <v>211</v>
      </c>
      <c r="C81" s="13" t="s">
        <v>212</v>
      </c>
      <c r="D81" s="13" t="s">
        <v>87</v>
      </c>
      <c r="E81" s="16">
        <v>128</v>
      </c>
      <c r="F81" s="15">
        <v>45200</v>
      </c>
      <c r="G81" s="15">
        <v>45930</v>
      </c>
      <c r="H81" s="13">
        <f t="shared" si="7"/>
        <v>365</v>
      </c>
      <c r="I81" s="19">
        <v>5.5</v>
      </c>
      <c r="J81" s="13">
        <v>0</v>
      </c>
      <c r="K81" s="20">
        <v>0.01</v>
      </c>
      <c r="L81" s="13">
        <f t="shared" si="8"/>
        <v>1.28</v>
      </c>
      <c r="M81" s="13" t="s">
        <v>213</v>
      </c>
      <c r="N81" s="22">
        <v>1.28</v>
      </c>
      <c r="O81" s="22"/>
      <c r="P81" s="22">
        <f t="shared" si="9"/>
        <v>1.28</v>
      </c>
      <c r="Q81" s="13"/>
    </row>
    <row r="82" s="2" customFormat="true" ht="28" customHeight="true" spans="1:17">
      <c r="A82" s="13">
        <v>78</v>
      </c>
      <c r="B82" s="13" t="s">
        <v>211</v>
      </c>
      <c r="C82" s="13" t="s">
        <v>212</v>
      </c>
      <c r="D82" s="13" t="s">
        <v>87</v>
      </c>
      <c r="E82" s="16">
        <v>120</v>
      </c>
      <c r="F82" s="15">
        <v>45200</v>
      </c>
      <c r="G82" s="15">
        <v>45930</v>
      </c>
      <c r="H82" s="13">
        <f t="shared" si="7"/>
        <v>365</v>
      </c>
      <c r="I82" s="19">
        <v>5.5</v>
      </c>
      <c r="J82" s="13">
        <v>0</v>
      </c>
      <c r="K82" s="20">
        <v>0.01</v>
      </c>
      <c r="L82" s="13">
        <f t="shared" si="8"/>
        <v>1.2</v>
      </c>
      <c r="M82" s="13" t="s">
        <v>214</v>
      </c>
      <c r="N82" s="22">
        <v>1.2</v>
      </c>
      <c r="O82" s="22"/>
      <c r="P82" s="22">
        <f t="shared" si="9"/>
        <v>1.2</v>
      </c>
      <c r="Q82" s="13"/>
    </row>
    <row r="83" s="2" customFormat="true" ht="28" customHeight="true" spans="1:17">
      <c r="A83" s="13">
        <v>79</v>
      </c>
      <c r="B83" s="13" t="s">
        <v>204</v>
      </c>
      <c r="C83" s="13" t="s">
        <v>205</v>
      </c>
      <c r="D83" s="13" t="s">
        <v>87</v>
      </c>
      <c r="E83" s="16">
        <v>102</v>
      </c>
      <c r="F83" s="15">
        <v>45198</v>
      </c>
      <c r="G83" s="15">
        <v>45928</v>
      </c>
      <c r="H83" s="13">
        <f t="shared" si="7"/>
        <v>365</v>
      </c>
      <c r="I83" s="19">
        <v>5.9</v>
      </c>
      <c r="J83" s="13">
        <v>0</v>
      </c>
      <c r="K83" s="20">
        <v>0.01</v>
      </c>
      <c r="L83" s="13">
        <f t="shared" si="8"/>
        <v>1.02</v>
      </c>
      <c r="M83" s="13" t="s">
        <v>215</v>
      </c>
      <c r="N83" s="22">
        <v>1.02</v>
      </c>
      <c r="O83" s="22"/>
      <c r="P83" s="22">
        <f t="shared" si="9"/>
        <v>1.02</v>
      </c>
      <c r="Q83" s="13"/>
    </row>
    <row r="84" s="2" customFormat="true" ht="28" customHeight="true" spans="1:17">
      <c r="A84" s="13">
        <v>80</v>
      </c>
      <c r="B84" s="13" t="s">
        <v>216</v>
      </c>
      <c r="C84" s="13" t="s">
        <v>217</v>
      </c>
      <c r="D84" s="13" t="s">
        <v>20</v>
      </c>
      <c r="E84" s="16">
        <v>205</v>
      </c>
      <c r="F84" s="15">
        <v>45238</v>
      </c>
      <c r="G84" s="15">
        <v>45313</v>
      </c>
      <c r="H84" s="13">
        <f t="shared" si="7"/>
        <v>75</v>
      </c>
      <c r="I84" s="19">
        <v>5.4</v>
      </c>
      <c r="J84" s="13">
        <v>0</v>
      </c>
      <c r="K84" s="20">
        <v>0.01</v>
      </c>
      <c r="L84" s="13">
        <f t="shared" si="8"/>
        <v>0.4212</v>
      </c>
      <c r="M84" s="13" t="s">
        <v>218</v>
      </c>
      <c r="N84" s="22">
        <v>0.4212</v>
      </c>
      <c r="O84" s="22"/>
      <c r="P84" s="22">
        <f t="shared" si="9"/>
        <v>0.4212</v>
      </c>
      <c r="Q84" s="24"/>
    </row>
    <row r="85" s="2" customFormat="true" ht="28" customHeight="true" spans="1:17">
      <c r="A85" s="13">
        <v>81</v>
      </c>
      <c r="B85" s="13" t="s">
        <v>219</v>
      </c>
      <c r="C85" s="13" t="str">
        <f t="shared" ref="C85:C96" si="10">B85</f>
        <v>湖北金广农业科技有限公司</v>
      </c>
      <c r="D85" s="13" t="s">
        <v>220</v>
      </c>
      <c r="E85" s="16">
        <v>300</v>
      </c>
      <c r="F85" s="15">
        <v>44938</v>
      </c>
      <c r="G85" s="15">
        <v>45273</v>
      </c>
      <c r="H85" s="13">
        <f t="shared" ref="H85:H100" si="11">IF(G85-F85&gt;365,365,G85-F85)</f>
        <v>335</v>
      </c>
      <c r="I85" s="19">
        <v>3.95</v>
      </c>
      <c r="J85" s="13">
        <v>3</v>
      </c>
      <c r="K85" s="25">
        <v>0.01</v>
      </c>
      <c r="L85" s="13">
        <f t="shared" ref="L85:L88" si="12">ROUNDDOWN(E85*1%*IF(H85&gt;365,365,H85)/365,4)</f>
        <v>2.7534</v>
      </c>
      <c r="M85" s="13" t="s">
        <v>221</v>
      </c>
      <c r="N85" s="22">
        <v>2.7534</v>
      </c>
      <c r="O85" s="22"/>
      <c r="P85" s="22">
        <f t="shared" si="9"/>
        <v>2.7534</v>
      </c>
      <c r="Q85" s="24"/>
    </row>
    <row r="86" s="2" customFormat="true" ht="28" customHeight="true" spans="1:17">
      <c r="A86" s="13">
        <v>82</v>
      </c>
      <c r="B86" s="13" t="s">
        <v>222</v>
      </c>
      <c r="C86" s="13" t="str">
        <f t="shared" si="10"/>
        <v>武汉东方骏驰精密制造有限公司</v>
      </c>
      <c r="D86" s="13" t="s">
        <v>24</v>
      </c>
      <c r="E86" s="16">
        <v>500</v>
      </c>
      <c r="F86" s="15">
        <v>44937</v>
      </c>
      <c r="G86" s="15">
        <v>45253</v>
      </c>
      <c r="H86" s="13">
        <f t="shared" si="11"/>
        <v>316</v>
      </c>
      <c r="I86" s="19">
        <v>4.1</v>
      </c>
      <c r="J86" s="13">
        <v>4.583333</v>
      </c>
      <c r="K86" s="25">
        <v>0.01</v>
      </c>
      <c r="L86" s="13">
        <f t="shared" si="12"/>
        <v>4.3287</v>
      </c>
      <c r="M86" s="13" t="s">
        <v>223</v>
      </c>
      <c r="N86" s="22">
        <v>4.3287</v>
      </c>
      <c r="O86" s="22"/>
      <c r="P86" s="22">
        <f t="shared" si="9"/>
        <v>4.3287</v>
      </c>
      <c r="Q86" s="24"/>
    </row>
    <row r="87" s="2" customFormat="true" ht="28" customHeight="true" spans="1:17">
      <c r="A87" s="13">
        <v>83</v>
      </c>
      <c r="B87" s="13" t="s">
        <v>224</v>
      </c>
      <c r="C87" s="13" t="s">
        <v>225</v>
      </c>
      <c r="D87" s="13" t="s">
        <v>87</v>
      </c>
      <c r="E87" s="16">
        <v>92.3</v>
      </c>
      <c r="F87" s="15">
        <v>44978</v>
      </c>
      <c r="G87" s="15">
        <v>45343</v>
      </c>
      <c r="H87" s="13">
        <f t="shared" si="11"/>
        <v>365</v>
      </c>
      <c r="I87" s="19">
        <v>8.88</v>
      </c>
      <c r="J87" s="13">
        <v>0</v>
      </c>
      <c r="K87" s="25">
        <v>0.01</v>
      </c>
      <c r="L87" s="13">
        <f t="shared" si="12"/>
        <v>0.923</v>
      </c>
      <c r="M87" s="13" t="s">
        <v>226</v>
      </c>
      <c r="N87" s="22">
        <v>0.923</v>
      </c>
      <c r="O87" s="22"/>
      <c r="P87" s="22">
        <f t="shared" si="9"/>
        <v>0.923</v>
      </c>
      <c r="Q87" s="13"/>
    </row>
    <row r="88" s="2" customFormat="true" ht="28" customHeight="true" spans="1:17">
      <c r="A88" s="13">
        <v>84</v>
      </c>
      <c r="B88" s="13" t="s">
        <v>227</v>
      </c>
      <c r="C88" s="13" t="str">
        <f t="shared" si="10"/>
        <v>马斯特科技（武汉）有限公司</v>
      </c>
      <c r="D88" s="13" t="s">
        <v>24</v>
      </c>
      <c r="E88" s="16">
        <v>700</v>
      </c>
      <c r="F88" s="15">
        <v>44978</v>
      </c>
      <c r="G88" s="15">
        <v>45342</v>
      </c>
      <c r="H88" s="13">
        <f t="shared" si="11"/>
        <v>364</v>
      </c>
      <c r="I88" s="19">
        <v>3.8</v>
      </c>
      <c r="J88" s="13">
        <v>7</v>
      </c>
      <c r="K88" s="25">
        <v>0.01</v>
      </c>
      <c r="L88" s="13">
        <f t="shared" si="12"/>
        <v>6.9808</v>
      </c>
      <c r="M88" s="13" t="s">
        <v>228</v>
      </c>
      <c r="N88" s="22">
        <v>6.9808</v>
      </c>
      <c r="O88" s="22"/>
      <c r="P88" s="22">
        <f t="shared" si="9"/>
        <v>6.9808</v>
      </c>
      <c r="Q88" s="13"/>
    </row>
    <row r="89" s="2" customFormat="true" ht="28" customHeight="true" spans="1:17">
      <c r="A89" s="13">
        <v>85</v>
      </c>
      <c r="B89" s="13" t="s">
        <v>229</v>
      </c>
      <c r="C89" s="13" t="str">
        <f t="shared" si="10"/>
        <v>武汉海微科技有限公司</v>
      </c>
      <c r="D89" s="13" t="s">
        <v>24</v>
      </c>
      <c r="E89" s="16">
        <v>2000</v>
      </c>
      <c r="F89" s="15">
        <v>44971</v>
      </c>
      <c r="G89" s="15">
        <v>45582</v>
      </c>
      <c r="H89" s="13">
        <f t="shared" si="11"/>
        <v>365</v>
      </c>
      <c r="I89" s="19">
        <v>3.8</v>
      </c>
      <c r="J89" s="13">
        <v>40</v>
      </c>
      <c r="K89" s="25">
        <v>0.01</v>
      </c>
      <c r="L89" s="13">
        <f>ROUNDDOWN(1000*1%*IF(H89&gt;365,365,H89)/365,4)</f>
        <v>10</v>
      </c>
      <c r="M89" s="13" t="s">
        <v>230</v>
      </c>
      <c r="N89" s="22">
        <v>10</v>
      </c>
      <c r="O89" s="22"/>
      <c r="P89" s="22">
        <f t="shared" si="9"/>
        <v>10</v>
      </c>
      <c r="Q89" s="24"/>
    </row>
    <row r="90" s="2" customFormat="true" ht="28" customHeight="true" spans="1:17">
      <c r="A90" s="13">
        <v>86</v>
      </c>
      <c r="B90" s="13" t="s">
        <v>231</v>
      </c>
      <c r="C90" s="13" t="str">
        <f t="shared" si="10"/>
        <v>湖北冠舜新材料有限公司</v>
      </c>
      <c r="D90" s="13" t="s">
        <v>24</v>
      </c>
      <c r="E90" s="16">
        <v>10</v>
      </c>
      <c r="F90" s="15">
        <v>45014</v>
      </c>
      <c r="G90" s="15">
        <v>45379</v>
      </c>
      <c r="H90" s="13">
        <f t="shared" si="11"/>
        <v>365</v>
      </c>
      <c r="I90" s="19">
        <v>5.5</v>
      </c>
      <c r="J90" s="13">
        <v>0.1</v>
      </c>
      <c r="K90" s="25">
        <v>0.01</v>
      </c>
      <c r="L90" s="13">
        <f t="shared" ref="L90:L103" si="13">ROUNDDOWN(E90*1%*IF(H90&gt;365,365,H90)/365,4)</f>
        <v>0.1</v>
      </c>
      <c r="M90" s="13" t="s">
        <v>232</v>
      </c>
      <c r="N90" s="22">
        <v>0.1</v>
      </c>
      <c r="O90" s="22"/>
      <c r="P90" s="22">
        <f t="shared" si="9"/>
        <v>0.1</v>
      </c>
      <c r="Q90" s="13"/>
    </row>
    <row r="91" s="2" customFormat="true" ht="28" customHeight="true" spans="1:17">
      <c r="A91" s="13">
        <v>87</v>
      </c>
      <c r="B91" s="13" t="s">
        <v>233</v>
      </c>
      <c r="C91" s="13" t="str">
        <f t="shared" si="10"/>
        <v>武汉九州钰民医药科技有限公司</v>
      </c>
      <c r="D91" s="13" t="s">
        <v>24</v>
      </c>
      <c r="E91" s="16">
        <v>1000</v>
      </c>
      <c r="F91" s="15">
        <v>44972</v>
      </c>
      <c r="G91" s="15">
        <v>45310</v>
      </c>
      <c r="H91" s="13">
        <f t="shared" si="11"/>
        <v>338</v>
      </c>
      <c r="I91" s="19">
        <v>4.5</v>
      </c>
      <c r="J91" s="13">
        <v>10</v>
      </c>
      <c r="K91" s="25">
        <v>0.01</v>
      </c>
      <c r="L91" s="13">
        <f t="shared" si="13"/>
        <v>9.2602</v>
      </c>
      <c r="M91" s="13" t="s">
        <v>234</v>
      </c>
      <c r="N91" s="22">
        <v>9.2602</v>
      </c>
      <c r="O91" s="22"/>
      <c r="P91" s="22">
        <f t="shared" si="9"/>
        <v>9.2602</v>
      </c>
      <c r="Q91" s="24"/>
    </row>
    <row r="92" s="2" customFormat="true" ht="28" customHeight="true" spans="1:17">
      <c r="A92" s="13">
        <v>88</v>
      </c>
      <c r="B92" s="13" t="s">
        <v>235</v>
      </c>
      <c r="C92" s="13" t="str">
        <f t="shared" si="10"/>
        <v>武汉尚永建筑工程有限公司</v>
      </c>
      <c r="D92" s="13" t="s">
        <v>24</v>
      </c>
      <c r="E92" s="16">
        <v>195</v>
      </c>
      <c r="F92" s="15">
        <v>44937</v>
      </c>
      <c r="G92" s="15">
        <v>45271</v>
      </c>
      <c r="H92" s="13">
        <f t="shared" si="11"/>
        <v>334</v>
      </c>
      <c r="I92" s="19">
        <v>6</v>
      </c>
      <c r="J92" s="13">
        <v>1.95</v>
      </c>
      <c r="K92" s="25">
        <v>0.01</v>
      </c>
      <c r="L92" s="13">
        <f t="shared" si="13"/>
        <v>1.7843</v>
      </c>
      <c r="M92" s="13" t="s">
        <v>236</v>
      </c>
      <c r="N92" s="22">
        <v>1.7843</v>
      </c>
      <c r="O92" s="22"/>
      <c r="P92" s="22">
        <f t="shared" si="9"/>
        <v>1.7843</v>
      </c>
      <c r="Q92" s="24"/>
    </row>
    <row r="93" s="2" customFormat="true" ht="28" customHeight="true" spans="1:17">
      <c r="A93" s="13">
        <v>89</v>
      </c>
      <c r="B93" s="13" t="s">
        <v>237</v>
      </c>
      <c r="C93" s="13" t="str">
        <f t="shared" si="10"/>
        <v>武汉东智科技股份有限公司</v>
      </c>
      <c r="D93" s="13" t="s">
        <v>24</v>
      </c>
      <c r="E93" s="16">
        <v>200</v>
      </c>
      <c r="F93" s="15">
        <v>44971</v>
      </c>
      <c r="G93" s="15">
        <v>45162</v>
      </c>
      <c r="H93" s="13">
        <f t="shared" si="11"/>
        <v>191</v>
      </c>
      <c r="I93" s="19">
        <v>4.15</v>
      </c>
      <c r="J93" s="13">
        <v>0.4667</v>
      </c>
      <c r="K93" s="25">
        <v>0.004</v>
      </c>
      <c r="L93" s="13">
        <f t="shared" si="13"/>
        <v>1.0465</v>
      </c>
      <c r="M93" s="13" t="s">
        <v>238</v>
      </c>
      <c r="N93" s="22">
        <v>1.0465</v>
      </c>
      <c r="O93" s="22"/>
      <c r="P93" s="22">
        <f t="shared" si="9"/>
        <v>1.0465</v>
      </c>
      <c r="Q93" s="13"/>
    </row>
    <row r="94" s="2" customFormat="true" ht="28" customHeight="true" spans="1:17">
      <c r="A94" s="13">
        <v>90</v>
      </c>
      <c r="B94" s="13" t="s">
        <v>239</v>
      </c>
      <c r="C94" s="13" t="str">
        <f t="shared" si="10"/>
        <v>武汉天喻教育科技有限公司</v>
      </c>
      <c r="D94" s="13" t="s">
        <v>24</v>
      </c>
      <c r="E94" s="16">
        <v>500</v>
      </c>
      <c r="F94" s="15">
        <v>45007</v>
      </c>
      <c r="G94" s="15">
        <v>45373</v>
      </c>
      <c r="H94" s="13">
        <f t="shared" si="11"/>
        <v>365</v>
      </c>
      <c r="I94" s="19">
        <v>5</v>
      </c>
      <c r="J94" s="13">
        <v>2.5</v>
      </c>
      <c r="K94" s="25">
        <v>0.005</v>
      </c>
      <c r="L94" s="13">
        <f t="shared" si="13"/>
        <v>5</v>
      </c>
      <c r="M94" s="13" t="s">
        <v>240</v>
      </c>
      <c r="N94" s="22">
        <v>5</v>
      </c>
      <c r="O94" s="22"/>
      <c r="P94" s="22">
        <f t="shared" si="9"/>
        <v>5</v>
      </c>
      <c r="Q94" s="24"/>
    </row>
    <row r="95" s="2" customFormat="true" ht="28" customHeight="true" spans="1:17">
      <c r="A95" s="13">
        <v>91</v>
      </c>
      <c r="B95" s="13" t="s">
        <v>241</v>
      </c>
      <c r="C95" s="13" t="str">
        <f t="shared" si="10"/>
        <v>武汉噢易云计算股份有限公司</v>
      </c>
      <c r="D95" s="13" t="s">
        <v>24</v>
      </c>
      <c r="E95" s="16">
        <v>1000</v>
      </c>
      <c r="F95" s="15">
        <v>44985</v>
      </c>
      <c r="G95" s="15">
        <v>45324</v>
      </c>
      <c r="H95" s="13">
        <f t="shared" si="11"/>
        <v>339</v>
      </c>
      <c r="I95" s="19">
        <v>4.2</v>
      </c>
      <c r="J95" s="13">
        <v>4</v>
      </c>
      <c r="K95" s="25">
        <v>0.004</v>
      </c>
      <c r="L95" s="13">
        <f t="shared" si="13"/>
        <v>9.2876</v>
      </c>
      <c r="M95" s="13" t="s">
        <v>242</v>
      </c>
      <c r="N95" s="22">
        <v>9.2876</v>
      </c>
      <c r="O95" s="22"/>
      <c r="P95" s="22">
        <f t="shared" si="9"/>
        <v>9.2876</v>
      </c>
      <c r="Q95" s="13"/>
    </row>
    <row r="96" s="2" customFormat="true" ht="28" customHeight="true" spans="1:17">
      <c r="A96" s="13">
        <v>92</v>
      </c>
      <c r="B96" s="13" t="s">
        <v>243</v>
      </c>
      <c r="C96" s="13" t="str">
        <f t="shared" ref="C96:C99" si="14">B96</f>
        <v>武汉大水云科技有限公司</v>
      </c>
      <c r="D96" s="13" t="s">
        <v>24</v>
      </c>
      <c r="E96" s="16">
        <v>200</v>
      </c>
      <c r="F96" s="15">
        <v>44984</v>
      </c>
      <c r="G96" s="15">
        <v>45342</v>
      </c>
      <c r="H96" s="13">
        <f t="shared" si="11"/>
        <v>358</v>
      </c>
      <c r="I96" s="19">
        <v>5.75</v>
      </c>
      <c r="J96" s="13">
        <v>0.8</v>
      </c>
      <c r="K96" s="25">
        <v>0.004</v>
      </c>
      <c r="L96" s="13">
        <f t="shared" si="13"/>
        <v>1.9616</v>
      </c>
      <c r="M96" s="13" t="s">
        <v>244</v>
      </c>
      <c r="N96" s="22">
        <v>1.9616</v>
      </c>
      <c r="O96" s="22"/>
      <c r="P96" s="22">
        <f t="shared" si="9"/>
        <v>1.9616</v>
      </c>
      <c r="Q96" s="13"/>
    </row>
    <row r="97" s="2" customFormat="true" ht="28" customHeight="true" spans="1:17">
      <c r="A97" s="13">
        <v>93</v>
      </c>
      <c r="B97" s="13" t="s">
        <v>245</v>
      </c>
      <c r="C97" s="13" t="str">
        <f t="shared" si="14"/>
        <v>武汉菲旺软件技术有限责任公司</v>
      </c>
      <c r="D97" s="13" t="s">
        <v>24</v>
      </c>
      <c r="E97" s="16">
        <v>100</v>
      </c>
      <c r="F97" s="15">
        <v>44985</v>
      </c>
      <c r="G97" s="15">
        <v>45352</v>
      </c>
      <c r="H97" s="13">
        <f t="shared" si="11"/>
        <v>365</v>
      </c>
      <c r="I97" s="19">
        <v>4.8</v>
      </c>
      <c r="J97" s="13">
        <v>0</v>
      </c>
      <c r="K97" s="25">
        <v>0.004</v>
      </c>
      <c r="L97" s="13">
        <f t="shared" si="13"/>
        <v>1</v>
      </c>
      <c r="M97" s="13" t="s">
        <v>246</v>
      </c>
      <c r="N97" s="22">
        <v>1</v>
      </c>
      <c r="O97" s="22"/>
      <c r="P97" s="22">
        <f t="shared" si="9"/>
        <v>1</v>
      </c>
      <c r="Q97" s="24"/>
    </row>
    <row r="98" s="2" customFormat="true" ht="28" customHeight="true" spans="1:17">
      <c r="A98" s="13">
        <v>94</v>
      </c>
      <c r="B98" s="13" t="s">
        <v>247</v>
      </c>
      <c r="C98" s="13" t="s">
        <v>248</v>
      </c>
      <c r="D98" s="13" t="s">
        <v>87</v>
      </c>
      <c r="E98" s="16">
        <v>30</v>
      </c>
      <c r="F98" s="15">
        <v>44985</v>
      </c>
      <c r="G98" s="15">
        <v>45321</v>
      </c>
      <c r="H98" s="13">
        <f t="shared" si="11"/>
        <v>336</v>
      </c>
      <c r="I98" s="19">
        <v>5</v>
      </c>
      <c r="J98" s="13">
        <v>0</v>
      </c>
      <c r="K98" s="25">
        <v>0.005</v>
      </c>
      <c r="L98" s="13">
        <f t="shared" si="13"/>
        <v>0.2761</v>
      </c>
      <c r="M98" s="13" t="s">
        <v>249</v>
      </c>
      <c r="N98" s="22">
        <v>0.2761</v>
      </c>
      <c r="O98" s="22"/>
      <c r="P98" s="22">
        <f t="shared" si="9"/>
        <v>0.2761</v>
      </c>
      <c r="Q98" s="13"/>
    </row>
    <row r="99" s="2" customFormat="true" ht="28" customHeight="true" spans="1:17">
      <c r="A99" s="13">
        <v>95</v>
      </c>
      <c r="B99" s="13" t="s">
        <v>250</v>
      </c>
      <c r="C99" s="13" t="str">
        <f t="shared" si="14"/>
        <v>武汉锐进铁路发展有限公司</v>
      </c>
      <c r="D99" s="13" t="s">
        <v>24</v>
      </c>
      <c r="E99" s="16">
        <v>350</v>
      </c>
      <c r="F99" s="15">
        <v>44960</v>
      </c>
      <c r="G99" s="15">
        <v>45308</v>
      </c>
      <c r="H99" s="13">
        <f t="shared" si="11"/>
        <v>348</v>
      </c>
      <c r="I99" s="19">
        <v>4.8</v>
      </c>
      <c r="J99" s="13">
        <v>1.4</v>
      </c>
      <c r="K99" s="25">
        <v>0.004</v>
      </c>
      <c r="L99" s="13">
        <f t="shared" si="13"/>
        <v>3.3369</v>
      </c>
      <c r="M99" s="13" t="s">
        <v>251</v>
      </c>
      <c r="N99" s="22">
        <v>3.3369</v>
      </c>
      <c r="O99" s="22"/>
      <c r="P99" s="22">
        <f t="shared" si="9"/>
        <v>3.3369</v>
      </c>
      <c r="Q99" s="24"/>
    </row>
    <row r="100" s="2" customFormat="true" ht="28" customHeight="true" spans="1:17">
      <c r="A100" s="13">
        <v>96</v>
      </c>
      <c r="B100" s="13" t="s">
        <v>252</v>
      </c>
      <c r="C100" s="13" t="s">
        <v>253</v>
      </c>
      <c r="D100" s="13" t="s">
        <v>87</v>
      </c>
      <c r="E100" s="16">
        <v>28.5</v>
      </c>
      <c r="F100" s="15">
        <v>44974</v>
      </c>
      <c r="G100" s="15">
        <v>45299</v>
      </c>
      <c r="H100" s="13">
        <f t="shared" si="11"/>
        <v>325</v>
      </c>
      <c r="I100" s="19">
        <v>8.88</v>
      </c>
      <c r="J100" s="13">
        <v>0</v>
      </c>
      <c r="K100" s="25">
        <v>0.01</v>
      </c>
      <c r="L100" s="13">
        <f t="shared" si="13"/>
        <v>0.2537</v>
      </c>
      <c r="M100" s="13" t="s">
        <v>254</v>
      </c>
      <c r="N100" s="22">
        <v>0.2537</v>
      </c>
      <c r="O100" s="22"/>
      <c r="P100" s="22">
        <f t="shared" si="9"/>
        <v>0.2537</v>
      </c>
      <c r="Q100" s="13"/>
    </row>
    <row r="101" s="2" customFormat="true" ht="28" customHeight="true" spans="1:17">
      <c r="A101" s="13">
        <v>97</v>
      </c>
      <c r="B101" s="13" t="s">
        <v>255</v>
      </c>
      <c r="C101" s="13" t="s">
        <v>256</v>
      </c>
      <c r="D101" s="13" t="s">
        <v>87</v>
      </c>
      <c r="E101" s="16">
        <v>68</v>
      </c>
      <c r="F101" s="15">
        <v>45008</v>
      </c>
      <c r="G101" s="15">
        <v>45259</v>
      </c>
      <c r="H101" s="13">
        <f t="shared" ref="H101:H118" si="15">IF(G101-F101&gt;365,365,G101-F101)</f>
        <v>251</v>
      </c>
      <c r="I101" s="19">
        <v>8.88</v>
      </c>
      <c r="J101" s="13">
        <v>0.34</v>
      </c>
      <c r="K101" s="25">
        <v>0.005</v>
      </c>
      <c r="L101" s="13">
        <f t="shared" si="13"/>
        <v>0.4676</v>
      </c>
      <c r="M101" s="13" t="s">
        <v>257</v>
      </c>
      <c r="N101" s="22">
        <v>0.4676</v>
      </c>
      <c r="O101" s="22"/>
      <c r="P101" s="22">
        <f t="shared" si="9"/>
        <v>0.4676</v>
      </c>
      <c r="Q101" s="13"/>
    </row>
    <row r="102" s="2" customFormat="true" ht="28" customHeight="true" spans="1:17">
      <c r="A102" s="13">
        <v>98</v>
      </c>
      <c r="B102" s="13" t="s">
        <v>258</v>
      </c>
      <c r="C102" s="13" t="s">
        <v>259</v>
      </c>
      <c r="D102" s="13" t="s">
        <v>87</v>
      </c>
      <c r="E102" s="16">
        <v>30</v>
      </c>
      <c r="F102" s="15">
        <v>44974</v>
      </c>
      <c r="G102" s="15">
        <v>45300</v>
      </c>
      <c r="H102" s="13">
        <f t="shared" si="15"/>
        <v>326</v>
      </c>
      <c r="I102" s="19">
        <v>4.95</v>
      </c>
      <c r="J102" s="13">
        <v>0</v>
      </c>
      <c r="K102" s="25">
        <v>0.005</v>
      </c>
      <c r="L102" s="13">
        <f t="shared" si="13"/>
        <v>0.2679</v>
      </c>
      <c r="M102" s="13" t="s">
        <v>260</v>
      </c>
      <c r="N102" s="22">
        <v>0.2679</v>
      </c>
      <c r="O102" s="22"/>
      <c r="P102" s="22">
        <f t="shared" si="9"/>
        <v>0.2679</v>
      </c>
      <c r="Q102" s="13"/>
    </row>
    <row r="103" s="2" customFormat="true" ht="28" customHeight="true" spans="1:17">
      <c r="A103" s="13">
        <v>99</v>
      </c>
      <c r="B103" s="13" t="s">
        <v>261</v>
      </c>
      <c r="C103" s="13" t="s">
        <v>262</v>
      </c>
      <c r="D103" s="13" t="s">
        <v>20</v>
      </c>
      <c r="E103" s="16">
        <v>20</v>
      </c>
      <c r="F103" s="15">
        <v>44974</v>
      </c>
      <c r="G103" s="15">
        <v>45337</v>
      </c>
      <c r="H103" s="13">
        <f t="shared" si="15"/>
        <v>363</v>
      </c>
      <c r="I103" s="19">
        <v>4.6</v>
      </c>
      <c r="J103" s="13">
        <v>0</v>
      </c>
      <c r="K103" s="25">
        <v>0.005</v>
      </c>
      <c r="L103" s="13">
        <f t="shared" si="13"/>
        <v>0.1989</v>
      </c>
      <c r="M103" s="13" t="s">
        <v>263</v>
      </c>
      <c r="N103" s="22">
        <v>0.1989</v>
      </c>
      <c r="O103" s="22"/>
      <c r="P103" s="22">
        <f t="shared" si="9"/>
        <v>0.1989</v>
      </c>
      <c r="Q103" s="13"/>
    </row>
    <row r="104" s="2" customFormat="true" ht="28" customHeight="true" spans="1:17">
      <c r="A104" s="13">
        <v>100</v>
      </c>
      <c r="B104" s="13" t="s">
        <v>264</v>
      </c>
      <c r="C104" s="13" t="str">
        <f t="shared" ref="C101:C108" si="16">B104</f>
        <v>武汉煜炜光学科技有限公司</v>
      </c>
      <c r="D104" s="13" t="s">
        <v>24</v>
      </c>
      <c r="E104" s="16">
        <v>1001</v>
      </c>
      <c r="F104" s="15">
        <v>45007</v>
      </c>
      <c r="G104" s="15">
        <v>45356</v>
      </c>
      <c r="H104" s="13">
        <f t="shared" si="15"/>
        <v>349</v>
      </c>
      <c r="I104" s="19">
        <v>4.35</v>
      </c>
      <c r="J104" s="13">
        <v>5.005</v>
      </c>
      <c r="K104" s="25">
        <v>0.005</v>
      </c>
      <c r="L104" s="13">
        <f>ROUNDDOWN(1000*1%*IF(H104&gt;365,365,H104)/365,4)</f>
        <v>9.5616</v>
      </c>
      <c r="M104" s="13" t="s">
        <v>265</v>
      </c>
      <c r="N104" s="22">
        <v>9.5616</v>
      </c>
      <c r="O104" s="22">
        <v>9.552</v>
      </c>
      <c r="P104" s="22">
        <f t="shared" si="9"/>
        <v>0.00960000000000072</v>
      </c>
      <c r="Q104" s="13"/>
    </row>
    <row r="105" s="2" customFormat="true" ht="28" customHeight="true" spans="1:17">
      <c r="A105" s="13">
        <v>101</v>
      </c>
      <c r="B105" s="13" t="s">
        <v>266</v>
      </c>
      <c r="C105" s="13" t="str">
        <f t="shared" si="16"/>
        <v>武汉雷可达科技有限公司</v>
      </c>
      <c r="D105" s="13" t="s">
        <v>24</v>
      </c>
      <c r="E105" s="16">
        <v>40</v>
      </c>
      <c r="F105" s="15">
        <v>45056</v>
      </c>
      <c r="G105" s="15">
        <v>45162</v>
      </c>
      <c r="H105" s="13">
        <f t="shared" si="15"/>
        <v>106</v>
      </c>
      <c r="I105" s="19">
        <v>4.8</v>
      </c>
      <c r="J105" s="13">
        <v>0.06667</v>
      </c>
      <c r="K105" s="25">
        <v>0.005</v>
      </c>
      <c r="L105" s="13">
        <f t="shared" ref="L105:L118" si="17">ROUNDDOWN(E105*1%*IF(H105&gt;365,365,H105)/365,4)</f>
        <v>0.1161</v>
      </c>
      <c r="M105" s="13" t="s">
        <v>267</v>
      </c>
      <c r="N105" s="22">
        <v>0.1161</v>
      </c>
      <c r="O105" s="22"/>
      <c r="P105" s="22">
        <f t="shared" si="9"/>
        <v>0.1161</v>
      </c>
      <c r="Q105" s="13"/>
    </row>
    <row r="106" s="2" customFormat="true" ht="28" customHeight="true" spans="1:17">
      <c r="A106" s="13">
        <v>102</v>
      </c>
      <c r="B106" s="13" t="s">
        <v>268</v>
      </c>
      <c r="C106" s="13" t="str">
        <f t="shared" si="16"/>
        <v>武汉光谷量子技术有限公司</v>
      </c>
      <c r="D106" s="13" t="s">
        <v>24</v>
      </c>
      <c r="E106" s="24">
        <v>160.703862</v>
      </c>
      <c r="F106" s="15">
        <v>45042</v>
      </c>
      <c r="G106" s="15">
        <v>45518</v>
      </c>
      <c r="H106" s="13">
        <f t="shared" si="15"/>
        <v>365</v>
      </c>
      <c r="I106" s="19">
        <v>4.5</v>
      </c>
      <c r="J106" s="13">
        <v>0.803519</v>
      </c>
      <c r="K106" s="25">
        <v>0.005</v>
      </c>
      <c r="L106" s="13">
        <f t="shared" si="17"/>
        <v>1.607</v>
      </c>
      <c r="M106" s="13" t="s">
        <v>269</v>
      </c>
      <c r="N106" s="22">
        <v>1.585</v>
      </c>
      <c r="O106" s="22"/>
      <c r="P106" s="22">
        <f t="shared" si="9"/>
        <v>1.585</v>
      </c>
      <c r="Q106" s="13"/>
    </row>
    <row r="107" s="2" customFormat="true" ht="28" customHeight="true" spans="1:17">
      <c r="A107" s="13">
        <v>103</v>
      </c>
      <c r="B107" s="13" t="s">
        <v>268</v>
      </c>
      <c r="C107" s="13" t="str">
        <f t="shared" si="16"/>
        <v>武汉光谷量子技术有限公司</v>
      </c>
      <c r="D107" s="13" t="s">
        <v>24</v>
      </c>
      <c r="E107" s="24">
        <v>144.986584</v>
      </c>
      <c r="F107" s="15">
        <v>45070</v>
      </c>
      <c r="G107" s="15">
        <v>45518</v>
      </c>
      <c r="H107" s="13">
        <f t="shared" si="15"/>
        <v>365</v>
      </c>
      <c r="I107" s="19">
        <v>4.5</v>
      </c>
      <c r="J107" s="13">
        <v>0.724933</v>
      </c>
      <c r="K107" s="25">
        <v>0.005</v>
      </c>
      <c r="L107" s="13">
        <f t="shared" si="17"/>
        <v>1.4498</v>
      </c>
      <c r="M107" s="13" t="s">
        <v>270</v>
      </c>
      <c r="N107" s="22">
        <v>1.3187</v>
      </c>
      <c r="O107" s="22"/>
      <c r="P107" s="22">
        <f t="shared" si="9"/>
        <v>1.3187</v>
      </c>
      <c r="Q107" s="13"/>
    </row>
    <row r="108" s="2" customFormat="true" ht="28" customHeight="true" spans="1:17">
      <c r="A108" s="13">
        <v>104</v>
      </c>
      <c r="B108" s="13" t="s">
        <v>268</v>
      </c>
      <c r="C108" s="13" t="str">
        <f t="shared" si="16"/>
        <v>武汉光谷量子技术有限公司</v>
      </c>
      <c r="D108" s="13" t="s">
        <v>24</v>
      </c>
      <c r="E108" s="24">
        <v>83.270205</v>
      </c>
      <c r="F108" s="15">
        <v>45062</v>
      </c>
      <c r="G108" s="15">
        <v>45518</v>
      </c>
      <c r="H108" s="13">
        <f t="shared" si="15"/>
        <v>365</v>
      </c>
      <c r="I108" s="19">
        <v>4.5</v>
      </c>
      <c r="J108" s="13">
        <v>0.416351</v>
      </c>
      <c r="K108" s="25">
        <v>0.005</v>
      </c>
      <c r="L108" s="13">
        <f t="shared" si="17"/>
        <v>0.8327</v>
      </c>
      <c r="M108" s="13" t="s">
        <v>271</v>
      </c>
      <c r="N108" s="22">
        <v>0.7756</v>
      </c>
      <c r="O108" s="22"/>
      <c r="P108" s="22">
        <f t="shared" si="9"/>
        <v>0.7756</v>
      </c>
      <c r="Q108" s="13"/>
    </row>
    <row r="109" s="2" customFormat="true" ht="28" customHeight="true" spans="1:17">
      <c r="A109" s="13">
        <v>105</v>
      </c>
      <c r="B109" s="13" t="s">
        <v>272</v>
      </c>
      <c r="C109" s="13" t="s">
        <v>273</v>
      </c>
      <c r="D109" s="13" t="s">
        <v>87</v>
      </c>
      <c r="E109" s="16">
        <v>100</v>
      </c>
      <c r="F109" s="15">
        <v>45064</v>
      </c>
      <c r="G109" s="15">
        <v>45430</v>
      </c>
      <c r="H109" s="13">
        <f t="shared" si="15"/>
        <v>365</v>
      </c>
      <c r="I109" s="19">
        <v>8.88</v>
      </c>
      <c r="J109" s="13">
        <v>0.5</v>
      </c>
      <c r="K109" s="25">
        <v>0.005</v>
      </c>
      <c r="L109" s="13">
        <f t="shared" si="17"/>
        <v>1</v>
      </c>
      <c r="M109" s="13" t="s">
        <v>274</v>
      </c>
      <c r="N109" s="22">
        <v>1</v>
      </c>
      <c r="O109" s="22"/>
      <c r="P109" s="22">
        <f t="shared" si="9"/>
        <v>1</v>
      </c>
      <c r="Q109" s="13"/>
    </row>
    <row r="110" s="2" customFormat="true" ht="28" customHeight="true" spans="1:17">
      <c r="A110" s="13">
        <v>106</v>
      </c>
      <c r="B110" s="13" t="s">
        <v>275</v>
      </c>
      <c r="C110" s="13" t="s">
        <v>276</v>
      </c>
      <c r="D110" s="13" t="s">
        <v>87</v>
      </c>
      <c r="E110" s="16">
        <v>94</v>
      </c>
      <c r="F110" s="15">
        <v>45068</v>
      </c>
      <c r="G110" s="15">
        <v>45434</v>
      </c>
      <c r="H110" s="13">
        <f t="shared" si="15"/>
        <v>365</v>
      </c>
      <c r="I110" s="19">
        <v>8.88</v>
      </c>
      <c r="J110" s="13">
        <v>0.47</v>
      </c>
      <c r="K110" s="25">
        <v>0.005</v>
      </c>
      <c r="L110" s="13">
        <f t="shared" si="17"/>
        <v>0.94</v>
      </c>
      <c r="M110" s="13" t="s">
        <v>277</v>
      </c>
      <c r="N110" s="22">
        <v>0.94</v>
      </c>
      <c r="O110" s="22"/>
      <c r="P110" s="22">
        <f t="shared" si="9"/>
        <v>0.94</v>
      </c>
      <c r="Q110" s="13"/>
    </row>
    <row r="111" s="2" customFormat="true" ht="28" customHeight="true" spans="1:17">
      <c r="A111" s="13">
        <v>107</v>
      </c>
      <c r="B111" s="13" t="s">
        <v>278</v>
      </c>
      <c r="C111" s="13" t="s">
        <v>279</v>
      </c>
      <c r="D111" s="13" t="s">
        <v>87</v>
      </c>
      <c r="E111" s="16">
        <v>36.4</v>
      </c>
      <c r="F111" s="15">
        <v>45069</v>
      </c>
      <c r="G111" s="15">
        <v>45435</v>
      </c>
      <c r="H111" s="13">
        <f t="shared" si="15"/>
        <v>365</v>
      </c>
      <c r="I111" s="19">
        <v>8.88</v>
      </c>
      <c r="J111" s="13">
        <v>0.182</v>
      </c>
      <c r="K111" s="25">
        <v>0.005</v>
      </c>
      <c r="L111" s="13">
        <f t="shared" si="17"/>
        <v>0.364</v>
      </c>
      <c r="M111" s="13" t="s">
        <v>280</v>
      </c>
      <c r="N111" s="22">
        <v>0.364</v>
      </c>
      <c r="O111" s="22"/>
      <c r="P111" s="22">
        <f t="shared" si="9"/>
        <v>0.364</v>
      </c>
      <c r="Q111" s="13"/>
    </row>
    <row r="112" s="2" customFormat="true" ht="28" customHeight="true" spans="1:17">
      <c r="A112" s="13">
        <v>108</v>
      </c>
      <c r="B112" s="13" t="s">
        <v>281</v>
      </c>
      <c r="C112" s="13" t="str">
        <f t="shared" ref="C112:C118" si="18">B112</f>
        <v>武汉博顺盈泰建设有限公司</v>
      </c>
      <c r="D112" s="13" t="s">
        <v>24</v>
      </c>
      <c r="E112" s="16">
        <v>750</v>
      </c>
      <c r="F112" s="15">
        <v>45065</v>
      </c>
      <c r="G112" s="15">
        <v>45635</v>
      </c>
      <c r="H112" s="13">
        <f t="shared" si="15"/>
        <v>365</v>
      </c>
      <c r="I112" s="19">
        <v>5</v>
      </c>
      <c r="J112" s="13">
        <v>3.75</v>
      </c>
      <c r="K112" s="25">
        <v>0.005</v>
      </c>
      <c r="L112" s="13">
        <f t="shared" si="17"/>
        <v>7.5</v>
      </c>
      <c r="M112" s="13" t="s">
        <v>282</v>
      </c>
      <c r="N112" s="22">
        <v>7.5</v>
      </c>
      <c r="O112" s="22"/>
      <c r="P112" s="22">
        <f t="shared" si="9"/>
        <v>7.5</v>
      </c>
      <c r="Q112" s="13"/>
    </row>
    <row r="113" s="2" customFormat="true" ht="28" customHeight="true" spans="1:17">
      <c r="A113" s="13">
        <v>109</v>
      </c>
      <c r="B113" s="13" t="s">
        <v>283</v>
      </c>
      <c r="C113" s="13" t="s">
        <v>284</v>
      </c>
      <c r="D113" s="13" t="s">
        <v>87</v>
      </c>
      <c r="E113" s="16">
        <v>70</v>
      </c>
      <c r="F113" s="15">
        <v>45042</v>
      </c>
      <c r="G113" s="15">
        <v>45408</v>
      </c>
      <c r="H113" s="13">
        <f t="shared" si="15"/>
        <v>365</v>
      </c>
      <c r="I113" s="19">
        <v>8.88</v>
      </c>
      <c r="J113" s="13">
        <v>0.35</v>
      </c>
      <c r="K113" s="25">
        <v>0.005</v>
      </c>
      <c r="L113" s="13">
        <f t="shared" si="17"/>
        <v>0.7</v>
      </c>
      <c r="M113" s="13" t="s">
        <v>285</v>
      </c>
      <c r="N113" s="22">
        <v>0.7</v>
      </c>
      <c r="O113" s="22"/>
      <c r="P113" s="22">
        <f t="shared" si="9"/>
        <v>0.7</v>
      </c>
      <c r="Q113" s="13"/>
    </row>
    <row r="114" s="2" customFormat="true" ht="28" customHeight="true" spans="1:17">
      <c r="A114" s="13">
        <v>110</v>
      </c>
      <c r="B114" s="13" t="s">
        <v>286</v>
      </c>
      <c r="C114" s="13" t="str">
        <f t="shared" si="18"/>
        <v>武汉鑫瑞丰华科贸有限公司</v>
      </c>
      <c r="D114" s="13" t="s">
        <v>24</v>
      </c>
      <c r="E114" s="16">
        <v>500</v>
      </c>
      <c r="F114" s="15">
        <v>45104</v>
      </c>
      <c r="G114" s="15">
        <v>45457</v>
      </c>
      <c r="H114" s="13">
        <f t="shared" si="15"/>
        <v>353</v>
      </c>
      <c r="I114" s="19">
        <v>4.25</v>
      </c>
      <c r="J114" s="13">
        <v>5</v>
      </c>
      <c r="K114" s="25">
        <v>0.01</v>
      </c>
      <c r="L114" s="13">
        <f t="shared" si="17"/>
        <v>4.8356</v>
      </c>
      <c r="M114" s="13" t="s">
        <v>287</v>
      </c>
      <c r="N114" s="22">
        <v>4.8356</v>
      </c>
      <c r="O114" s="22"/>
      <c r="P114" s="22">
        <f t="shared" si="9"/>
        <v>4.8356</v>
      </c>
      <c r="Q114" s="24"/>
    </row>
    <row r="115" s="2" customFormat="true" ht="28" customHeight="true" spans="1:17">
      <c r="A115" s="13">
        <v>111</v>
      </c>
      <c r="B115" s="13" t="s">
        <v>288</v>
      </c>
      <c r="C115" s="13" t="str">
        <f t="shared" si="18"/>
        <v>湖北定制链科技有限公司</v>
      </c>
      <c r="D115" s="13" t="s">
        <v>24</v>
      </c>
      <c r="E115" s="16">
        <v>100</v>
      </c>
      <c r="F115" s="15">
        <v>45103</v>
      </c>
      <c r="G115" s="15">
        <v>45460</v>
      </c>
      <c r="H115" s="13">
        <f t="shared" si="15"/>
        <v>357</v>
      </c>
      <c r="I115" s="19">
        <v>4</v>
      </c>
      <c r="J115" s="13">
        <v>0.5</v>
      </c>
      <c r="K115" s="25">
        <v>0.005</v>
      </c>
      <c r="L115" s="13">
        <f t="shared" si="17"/>
        <v>0.978</v>
      </c>
      <c r="M115" s="13" t="s">
        <v>289</v>
      </c>
      <c r="N115" s="22">
        <v>0.978</v>
      </c>
      <c r="O115" s="22"/>
      <c r="P115" s="22">
        <f t="shared" si="9"/>
        <v>0.978</v>
      </c>
      <c r="Q115" s="13"/>
    </row>
    <row r="116" s="2" customFormat="true" ht="28" customHeight="true" spans="1:17">
      <c r="A116" s="13">
        <v>112</v>
      </c>
      <c r="B116" s="13" t="s">
        <v>290</v>
      </c>
      <c r="C116" s="13" t="str">
        <f t="shared" si="18"/>
        <v>武汉宁美国度科技有限公司</v>
      </c>
      <c r="D116" s="13" t="s">
        <v>24</v>
      </c>
      <c r="E116" s="16">
        <v>500</v>
      </c>
      <c r="F116" s="15">
        <v>45112</v>
      </c>
      <c r="G116" s="15">
        <v>45477</v>
      </c>
      <c r="H116" s="13">
        <f t="shared" si="15"/>
        <v>365</v>
      </c>
      <c r="I116" s="19">
        <v>3.55</v>
      </c>
      <c r="J116" s="13">
        <v>5</v>
      </c>
      <c r="K116" s="25">
        <v>0.01</v>
      </c>
      <c r="L116" s="13">
        <f t="shared" si="17"/>
        <v>5</v>
      </c>
      <c r="M116" s="13" t="s">
        <v>291</v>
      </c>
      <c r="N116" s="22">
        <v>5</v>
      </c>
      <c r="O116" s="22"/>
      <c r="P116" s="22">
        <f t="shared" si="9"/>
        <v>5</v>
      </c>
      <c r="Q116" s="24"/>
    </row>
    <row r="117" s="2" customFormat="true" ht="28" customHeight="true" spans="1:17">
      <c r="A117" s="13">
        <v>113</v>
      </c>
      <c r="B117" s="13" t="s">
        <v>292</v>
      </c>
      <c r="C117" s="13" t="str">
        <f t="shared" si="18"/>
        <v>武汉宇琰科技有限公司</v>
      </c>
      <c r="D117" s="13" t="s">
        <v>24</v>
      </c>
      <c r="E117" s="16">
        <v>500</v>
      </c>
      <c r="F117" s="15">
        <v>45126</v>
      </c>
      <c r="G117" s="15">
        <v>45422</v>
      </c>
      <c r="H117" s="13">
        <f t="shared" si="15"/>
        <v>296</v>
      </c>
      <c r="I117" s="19">
        <v>3.65</v>
      </c>
      <c r="J117" s="13">
        <v>5</v>
      </c>
      <c r="K117" s="25">
        <v>0.01</v>
      </c>
      <c r="L117" s="13">
        <f t="shared" si="17"/>
        <v>4.0547</v>
      </c>
      <c r="M117" s="13" t="s">
        <v>293</v>
      </c>
      <c r="N117" s="22">
        <v>4.0547</v>
      </c>
      <c r="O117" s="22"/>
      <c r="P117" s="22">
        <f t="shared" si="9"/>
        <v>4.0547</v>
      </c>
      <c r="Q117" s="24"/>
    </row>
    <row r="118" s="2" customFormat="true" ht="28" customHeight="true" spans="1:17">
      <c r="A118" s="13">
        <v>114</v>
      </c>
      <c r="B118" s="13" t="s">
        <v>294</v>
      </c>
      <c r="C118" s="13" t="str">
        <f t="shared" si="18"/>
        <v>武汉欣诺金属材料有限公司</v>
      </c>
      <c r="D118" s="13" t="s">
        <v>24</v>
      </c>
      <c r="E118" s="16">
        <v>500</v>
      </c>
      <c r="F118" s="15">
        <v>45105</v>
      </c>
      <c r="G118" s="15">
        <v>46201</v>
      </c>
      <c r="H118" s="13">
        <f t="shared" si="15"/>
        <v>365</v>
      </c>
      <c r="I118" s="19">
        <v>4.05</v>
      </c>
      <c r="J118" s="13">
        <v>7.5</v>
      </c>
      <c r="K118" s="25">
        <v>0.005</v>
      </c>
      <c r="L118" s="13">
        <f t="shared" si="17"/>
        <v>5</v>
      </c>
      <c r="M118" s="13" t="s">
        <v>295</v>
      </c>
      <c r="N118" s="22">
        <v>4.8663</v>
      </c>
      <c r="O118" s="22"/>
      <c r="P118" s="22">
        <f t="shared" si="9"/>
        <v>4.8663</v>
      </c>
      <c r="Q118" s="24"/>
    </row>
    <row r="119" s="2" customFormat="true" ht="28" customHeight="true" spans="1:17">
      <c r="A119" s="13">
        <v>115</v>
      </c>
      <c r="B119" s="13" t="s">
        <v>296</v>
      </c>
      <c r="C119" s="13" t="str">
        <f t="shared" ref="C119:C126" si="19">B119</f>
        <v>武汉承天广运信息技术有限公司</v>
      </c>
      <c r="D119" s="13" t="s">
        <v>24</v>
      </c>
      <c r="E119" s="16">
        <v>234.4</v>
      </c>
      <c r="F119" s="15">
        <v>45072</v>
      </c>
      <c r="G119" s="15">
        <v>45438</v>
      </c>
      <c r="H119" s="13">
        <f t="shared" ref="H119:H126" si="20">IF(G119-F119&gt;365,365,G119-F119)</f>
        <v>365</v>
      </c>
      <c r="I119" s="19">
        <v>6</v>
      </c>
      <c r="J119" s="13">
        <v>1.172</v>
      </c>
      <c r="K119" s="25">
        <v>0.005</v>
      </c>
      <c r="L119" s="13">
        <f t="shared" ref="L119:L126" si="21">ROUNDDOWN(E119*1%*IF(H119&gt;365,365,H119)/365,4)</f>
        <v>2.344</v>
      </c>
      <c r="M119" s="13" t="s">
        <v>297</v>
      </c>
      <c r="N119" s="22">
        <v>2.344</v>
      </c>
      <c r="O119" s="22"/>
      <c r="P119" s="22">
        <f t="shared" si="9"/>
        <v>2.344</v>
      </c>
      <c r="Q119" s="13"/>
    </row>
    <row r="120" s="2" customFormat="true" ht="28" customHeight="true" spans="1:17">
      <c r="A120" s="13">
        <v>116</v>
      </c>
      <c r="B120" s="13" t="s">
        <v>298</v>
      </c>
      <c r="C120" s="13" t="str">
        <f t="shared" si="19"/>
        <v>中楚工程勘察设计咨询有限公司</v>
      </c>
      <c r="D120" s="13" t="s">
        <v>24</v>
      </c>
      <c r="E120" s="16">
        <v>300</v>
      </c>
      <c r="F120" s="15">
        <v>45076</v>
      </c>
      <c r="G120" s="15">
        <v>45418</v>
      </c>
      <c r="H120" s="13">
        <f t="shared" si="20"/>
        <v>342</v>
      </c>
      <c r="I120" s="19">
        <v>4.6</v>
      </c>
      <c r="J120" s="13">
        <v>1.5</v>
      </c>
      <c r="K120" s="25">
        <v>0.005</v>
      </c>
      <c r="L120" s="13">
        <f t="shared" si="21"/>
        <v>2.8109</v>
      </c>
      <c r="M120" s="13" t="s">
        <v>299</v>
      </c>
      <c r="N120" s="22">
        <v>2.8109</v>
      </c>
      <c r="O120" s="22"/>
      <c r="P120" s="22">
        <f t="shared" si="9"/>
        <v>2.8109</v>
      </c>
      <c r="Q120" s="24"/>
    </row>
    <row r="121" s="2" customFormat="true" ht="28" customHeight="true" spans="1:17">
      <c r="A121" s="13">
        <v>117</v>
      </c>
      <c r="B121" s="13" t="s">
        <v>300</v>
      </c>
      <c r="C121" s="13" t="str">
        <f t="shared" si="19"/>
        <v>武汉良培医学检验实验室有限公司</v>
      </c>
      <c r="D121" s="13" t="s">
        <v>24</v>
      </c>
      <c r="E121" s="16">
        <v>999</v>
      </c>
      <c r="F121" s="15">
        <v>45107</v>
      </c>
      <c r="G121" s="15">
        <v>45463</v>
      </c>
      <c r="H121" s="13">
        <f t="shared" si="20"/>
        <v>356</v>
      </c>
      <c r="I121" s="19">
        <v>4.5</v>
      </c>
      <c r="J121" s="13">
        <v>4.995</v>
      </c>
      <c r="K121" s="25">
        <v>0.005</v>
      </c>
      <c r="L121" s="13">
        <f t="shared" si="21"/>
        <v>9.7436</v>
      </c>
      <c r="M121" s="13" t="s">
        <v>301</v>
      </c>
      <c r="N121" s="22">
        <v>9.7436</v>
      </c>
      <c r="O121" s="22"/>
      <c r="P121" s="22">
        <f t="shared" si="9"/>
        <v>9.7436</v>
      </c>
      <c r="Q121" s="24"/>
    </row>
    <row r="122" s="2" customFormat="true" ht="28" customHeight="true" spans="1:17">
      <c r="A122" s="13">
        <v>118</v>
      </c>
      <c r="B122" s="13" t="s">
        <v>302</v>
      </c>
      <c r="C122" s="13" t="str">
        <f t="shared" si="19"/>
        <v>武汉动游科技有限公司</v>
      </c>
      <c r="D122" s="13" t="s">
        <v>24</v>
      </c>
      <c r="E122" s="16">
        <v>500</v>
      </c>
      <c r="F122" s="15">
        <v>45097</v>
      </c>
      <c r="G122" s="15">
        <v>45565</v>
      </c>
      <c r="H122" s="13">
        <f t="shared" si="20"/>
        <v>365</v>
      </c>
      <c r="I122" s="19">
        <v>5.05</v>
      </c>
      <c r="J122" s="13">
        <v>2.5</v>
      </c>
      <c r="K122" s="25">
        <v>0.005</v>
      </c>
      <c r="L122" s="13">
        <f t="shared" si="21"/>
        <v>5</v>
      </c>
      <c r="M122" s="13" t="s">
        <v>303</v>
      </c>
      <c r="N122" s="22">
        <v>4.8904</v>
      </c>
      <c r="O122" s="22"/>
      <c r="P122" s="22">
        <f t="shared" si="9"/>
        <v>4.8904</v>
      </c>
      <c r="Q122" s="24"/>
    </row>
    <row r="123" s="2" customFormat="true" ht="28" customHeight="true" spans="1:17">
      <c r="A123" s="13">
        <v>119</v>
      </c>
      <c r="B123" s="13" t="s">
        <v>304</v>
      </c>
      <c r="C123" s="13" t="str">
        <f t="shared" si="19"/>
        <v>松冷（武汉）科技有限公司</v>
      </c>
      <c r="D123" s="13" t="s">
        <v>24</v>
      </c>
      <c r="E123" s="16">
        <v>200</v>
      </c>
      <c r="F123" s="15">
        <v>45107</v>
      </c>
      <c r="G123" s="15">
        <v>45383</v>
      </c>
      <c r="H123" s="13">
        <f t="shared" si="20"/>
        <v>276</v>
      </c>
      <c r="I123" s="19">
        <v>5.05</v>
      </c>
      <c r="J123" s="13">
        <v>1</v>
      </c>
      <c r="K123" s="25">
        <v>0.005</v>
      </c>
      <c r="L123" s="13">
        <f t="shared" si="21"/>
        <v>1.5123</v>
      </c>
      <c r="M123" s="13" t="s">
        <v>305</v>
      </c>
      <c r="N123" s="22">
        <v>1.5123</v>
      </c>
      <c r="O123" s="22">
        <v>1.5123</v>
      </c>
      <c r="P123" s="22">
        <f t="shared" si="9"/>
        <v>0</v>
      </c>
      <c r="Q123" s="24" t="s">
        <v>16</v>
      </c>
    </row>
    <row r="124" s="2" customFormat="true" ht="28" customHeight="true" spans="1:17">
      <c r="A124" s="13">
        <v>120</v>
      </c>
      <c r="B124" s="13" t="s">
        <v>306</v>
      </c>
      <c r="C124" s="13" t="str">
        <f t="shared" si="19"/>
        <v>武汉北方新创环保科技发展有限公司</v>
      </c>
      <c r="D124" s="13" t="s">
        <v>24</v>
      </c>
      <c r="E124" s="16">
        <v>160</v>
      </c>
      <c r="F124" s="15">
        <v>45093</v>
      </c>
      <c r="G124" s="15">
        <v>45441</v>
      </c>
      <c r="H124" s="13">
        <f t="shared" si="20"/>
        <v>348</v>
      </c>
      <c r="I124" s="19">
        <v>5.15</v>
      </c>
      <c r="J124" s="13">
        <v>0.8</v>
      </c>
      <c r="K124" s="25">
        <v>0.005</v>
      </c>
      <c r="L124" s="13">
        <f t="shared" si="21"/>
        <v>1.5254</v>
      </c>
      <c r="M124" s="13" t="s">
        <v>307</v>
      </c>
      <c r="N124" s="22">
        <v>1.5254</v>
      </c>
      <c r="O124" s="22"/>
      <c r="P124" s="22">
        <f t="shared" si="9"/>
        <v>1.5254</v>
      </c>
      <c r="Q124" s="24"/>
    </row>
    <row r="125" s="2" customFormat="true" ht="28" customHeight="true" spans="1:17">
      <c r="A125" s="13">
        <v>121</v>
      </c>
      <c r="B125" s="13" t="s">
        <v>308</v>
      </c>
      <c r="C125" s="13" t="str">
        <f t="shared" si="19"/>
        <v>武汉亿思源光电股份有限公司</v>
      </c>
      <c r="D125" s="13" t="s">
        <v>24</v>
      </c>
      <c r="E125" s="16">
        <v>100</v>
      </c>
      <c r="F125" s="15">
        <v>45105</v>
      </c>
      <c r="G125" s="15">
        <v>45461</v>
      </c>
      <c r="H125" s="13">
        <f t="shared" si="20"/>
        <v>356</v>
      </c>
      <c r="I125" s="19">
        <v>4.95</v>
      </c>
      <c r="J125" s="13">
        <v>0.5</v>
      </c>
      <c r="K125" s="25">
        <v>0.005</v>
      </c>
      <c r="L125" s="13">
        <f t="shared" si="21"/>
        <v>0.9753</v>
      </c>
      <c r="M125" s="13" t="s">
        <v>309</v>
      </c>
      <c r="N125" s="22">
        <v>0.9753</v>
      </c>
      <c r="O125" s="22"/>
      <c r="P125" s="22">
        <f t="shared" si="9"/>
        <v>0.9753</v>
      </c>
      <c r="Q125" s="24"/>
    </row>
    <row r="126" s="2" customFormat="true" ht="28" customHeight="true" spans="1:17">
      <c r="A126" s="13">
        <v>122</v>
      </c>
      <c r="B126" s="13" t="s">
        <v>310</v>
      </c>
      <c r="C126" s="13" t="str">
        <f t="shared" si="19"/>
        <v>武汉默联股份有限公司</v>
      </c>
      <c r="D126" s="13" t="s">
        <v>24</v>
      </c>
      <c r="E126" s="16">
        <v>800</v>
      </c>
      <c r="F126" s="15">
        <v>45105</v>
      </c>
      <c r="G126" s="15">
        <v>46201</v>
      </c>
      <c r="H126" s="13">
        <f t="shared" si="20"/>
        <v>365</v>
      </c>
      <c r="I126" s="19">
        <v>4.05</v>
      </c>
      <c r="J126" s="13">
        <v>12</v>
      </c>
      <c r="K126" s="25">
        <v>0.005</v>
      </c>
      <c r="L126" s="13">
        <f t="shared" si="21"/>
        <v>8</v>
      </c>
      <c r="M126" s="13" t="s">
        <v>311</v>
      </c>
      <c r="N126" s="22">
        <v>7.7862</v>
      </c>
      <c r="O126" s="22">
        <v>0.8273</v>
      </c>
      <c r="P126" s="22">
        <f t="shared" si="9"/>
        <v>6.9589</v>
      </c>
      <c r="Q126" s="24"/>
    </row>
    <row r="127" s="2" customFormat="true" ht="28" customHeight="true" spans="1:17">
      <c r="A127" s="13">
        <v>123</v>
      </c>
      <c r="B127" s="13" t="s">
        <v>312</v>
      </c>
      <c r="C127" s="13" t="str">
        <f t="shared" ref="C127:C129" si="22">B127</f>
        <v>武汉吧哒科技股份有限公司</v>
      </c>
      <c r="D127" s="13" t="s">
        <v>24</v>
      </c>
      <c r="E127" s="16">
        <v>345</v>
      </c>
      <c r="F127" s="15">
        <v>45107</v>
      </c>
      <c r="G127" s="15">
        <v>45322</v>
      </c>
      <c r="H127" s="13">
        <f t="shared" ref="H127:H138" si="23">IF(G127-F127&gt;365,365,G127-F127)</f>
        <v>215</v>
      </c>
      <c r="I127" s="19">
        <v>4.25</v>
      </c>
      <c r="J127" s="13">
        <v>1.725</v>
      </c>
      <c r="K127" s="25">
        <v>0.005</v>
      </c>
      <c r="L127" s="13">
        <f t="shared" ref="L127:L133" si="24">ROUNDDOWN(E127*1%*IF(H127&gt;365,365,H127)/365,4)</f>
        <v>2.0321</v>
      </c>
      <c r="M127" s="13" t="s">
        <v>313</v>
      </c>
      <c r="N127" s="22">
        <v>2.0321</v>
      </c>
      <c r="O127" s="22"/>
      <c r="P127" s="22">
        <f t="shared" si="9"/>
        <v>2.0321</v>
      </c>
      <c r="Q127" s="24"/>
    </row>
    <row r="128" s="2" customFormat="true" ht="28" customHeight="true" spans="1:17">
      <c r="A128" s="13">
        <v>124</v>
      </c>
      <c r="B128" s="13" t="s">
        <v>314</v>
      </c>
      <c r="C128" s="13" t="str">
        <f t="shared" si="22"/>
        <v>武汉新金首饰制造有限公司</v>
      </c>
      <c r="D128" s="13" t="s">
        <v>24</v>
      </c>
      <c r="E128" s="16">
        <v>2000</v>
      </c>
      <c r="F128" s="15">
        <v>45107</v>
      </c>
      <c r="G128" s="15">
        <v>45450</v>
      </c>
      <c r="H128" s="13">
        <f t="shared" si="23"/>
        <v>343</v>
      </c>
      <c r="I128" s="19">
        <v>4.6</v>
      </c>
      <c r="J128" s="13">
        <v>10</v>
      </c>
      <c r="K128" s="25">
        <v>0.005</v>
      </c>
      <c r="L128" s="13">
        <f>ROUNDDOWN(1000*1%*IF(H128&gt;365,365,H128)/365,4)</f>
        <v>9.3972</v>
      </c>
      <c r="M128" s="13" t="s">
        <v>315</v>
      </c>
      <c r="N128" s="22">
        <v>9.3972</v>
      </c>
      <c r="O128" s="22"/>
      <c r="P128" s="22">
        <f t="shared" si="9"/>
        <v>9.3972</v>
      </c>
      <c r="Q128" s="24"/>
    </row>
    <row r="129" s="2" customFormat="true" ht="28" customHeight="true" spans="1:17">
      <c r="A129" s="13">
        <v>125</v>
      </c>
      <c r="B129" s="13" t="s">
        <v>316</v>
      </c>
      <c r="C129" s="13" t="str">
        <f t="shared" si="22"/>
        <v>湖北绿居缘建设工程有限公司</v>
      </c>
      <c r="D129" s="13" t="s">
        <v>24</v>
      </c>
      <c r="E129" s="16">
        <v>450</v>
      </c>
      <c r="F129" s="15">
        <v>45086</v>
      </c>
      <c r="G129" s="15">
        <v>45448</v>
      </c>
      <c r="H129" s="13">
        <f t="shared" si="23"/>
        <v>362</v>
      </c>
      <c r="I129" s="19">
        <v>6</v>
      </c>
      <c r="J129" s="13">
        <v>4.5</v>
      </c>
      <c r="K129" s="25">
        <v>0.01</v>
      </c>
      <c r="L129" s="13">
        <f t="shared" si="24"/>
        <v>4.463</v>
      </c>
      <c r="M129" s="13" t="s">
        <v>317</v>
      </c>
      <c r="N129" s="22">
        <v>4.463</v>
      </c>
      <c r="O129" s="22"/>
      <c r="P129" s="22">
        <f t="shared" si="9"/>
        <v>4.463</v>
      </c>
      <c r="Q129" s="24"/>
    </row>
    <row r="130" s="2" customFormat="true" ht="28" customHeight="true" spans="1:17">
      <c r="A130" s="13">
        <v>126</v>
      </c>
      <c r="B130" s="13" t="s">
        <v>318</v>
      </c>
      <c r="C130" s="13" t="s">
        <v>319</v>
      </c>
      <c r="D130" s="13" t="s">
        <v>87</v>
      </c>
      <c r="E130" s="16">
        <v>80</v>
      </c>
      <c r="F130" s="15">
        <v>45096</v>
      </c>
      <c r="G130" s="15">
        <v>45462</v>
      </c>
      <c r="H130" s="13">
        <f t="shared" si="23"/>
        <v>365</v>
      </c>
      <c r="I130" s="19">
        <v>8.88</v>
      </c>
      <c r="J130" s="13">
        <v>0.8</v>
      </c>
      <c r="K130" s="25">
        <v>0.01</v>
      </c>
      <c r="L130" s="13">
        <f t="shared" si="24"/>
        <v>0.8</v>
      </c>
      <c r="M130" s="13" t="s">
        <v>320</v>
      </c>
      <c r="N130" s="22">
        <v>0.8</v>
      </c>
      <c r="O130" s="22"/>
      <c r="P130" s="22">
        <f t="shared" si="9"/>
        <v>0.8</v>
      </c>
      <c r="Q130" s="13"/>
    </row>
    <row r="131" s="2" customFormat="true" ht="28" customHeight="true" spans="1:17">
      <c r="A131" s="13">
        <v>127</v>
      </c>
      <c r="B131" s="13" t="s">
        <v>321</v>
      </c>
      <c r="C131" s="13" t="s">
        <v>322</v>
      </c>
      <c r="D131" s="13" t="s">
        <v>87</v>
      </c>
      <c r="E131" s="16">
        <v>79.3</v>
      </c>
      <c r="F131" s="15">
        <v>45098</v>
      </c>
      <c r="G131" s="15">
        <v>45448</v>
      </c>
      <c r="H131" s="13">
        <f t="shared" si="23"/>
        <v>350</v>
      </c>
      <c r="I131" s="19">
        <v>8.88</v>
      </c>
      <c r="J131" s="13">
        <v>0.793</v>
      </c>
      <c r="K131" s="25">
        <v>0.01</v>
      </c>
      <c r="L131" s="13">
        <f t="shared" si="24"/>
        <v>0.7604</v>
      </c>
      <c r="M131" s="13" t="s">
        <v>323</v>
      </c>
      <c r="N131" s="22">
        <v>0.7604</v>
      </c>
      <c r="O131" s="22"/>
      <c r="P131" s="22">
        <f t="shared" si="9"/>
        <v>0.7604</v>
      </c>
      <c r="Q131" s="24"/>
    </row>
    <row r="132" s="2" customFormat="true" ht="28" customHeight="true" spans="1:17">
      <c r="A132" s="13">
        <v>128</v>
      </c>
      <c r="B132" s="13" t="s">
        <v>324</v>
      </c>
      <c r="C132" s="13" t="s">
        <v>325</v>
      </c>
      <c r="D132" s="13" t="s">
        <v>87</v>
      </c>
      <c r="E132" s="16">
        <v>77</v>
      </c>
      <c r="F132" s="15">
        <v>45090</v>
      </c>
      <c r="G132" s="15">
        <v>45456</v>
      </c>
      <c r="H132" s="13">
        <f t="shared" si="23"/>
        <v>365</v>
      </c>
      <c r="I132" s="19">
        <v>8.88</v>
      </c>
      <c r="J132" s="13">
        <v>0.77</v>
      </c>
      <c r="K132" s="25">
        <v>0.01</v>
      </c>
      <c r="L132" s="13">
        <f t="shared" si="24"/>
        <v>0.77</v>
      </c>
      <c r="M132" s="13" t="s">
        <v>326</v>
      </c>
      <c r="N132" s="22">
        <v>0.77</v>
      </c>
      <c r="O132" s="22"/>
      <c r="P132" s="22">
        <f t="shared" si="9"/>
        <v>0.77</v>
      </c>
      <c r="Q132" s="13"/>
    </row>
    <row r="133" s="2" customFormat="true" ht="28" customHeight="true" spans="1:17">
      <c r="A133" s="13">
        <v>129</v>
      </c>
      <c r="B133" s="13" t="s">
        <v>268</v>
      </c>
      <c r="C133" s="13" t="str">
        <f t="shared" ref="C133:C139" si="25">B133</f>
        <v>武汉光谷量子技术有限公司</v>
      </c>
      <c r="D133" s="13" t="s">
        <v>24</v>
      </c>
      <c r="E133" s="16">
        <v>111.039349</v>
      </c>
      <c r="F133" s="15">
        <v>45097</v>
      </c>
      <c r="G133" s="15">
        <v>45518</v>
      </c>
      <c r="H133" s="13">
        <f t="shared" si="23"/>
        <v>365</v>
      </c>
      <c r="I133" s="19">
        <v>4.5</v>
      </c>
      <c r="J133" s="13">
        <v>0.555197</v>
      </c>
      <c r="K133" s="25">
        <v>0.005</v>
      </c>
      <c r="L133" s="13">
        <f t="shared" si="24"/>
        <v>1.1103</v>
      </c>
      <c r="M133" s="13" t="s">
        <v>327</v>
      </c>
      <c r="N133" s="22">
        <v>0.9278</v>
      </c>
      <c r="O133" s="22"/>
      <c r="P133" s="22">
        <f t="shared" ref="P133:P190" si="26">N133-O133</f>
        <v>0.9278</v>
      </c>
      <c r="Q133" s="13"/>
    </row>
    <row r="134" s="2" customFormat="true" ht="28" customHeight="true" spans="1:17">
      <c r="A134" s="13">
        <v>130</v>
      </c>
      <c r="B134" s="13" t="s">
        <v>328</v>
      </c>
      <c r="C134" s="13" t="str">
        <f t="shared" si="25"/>
        <v>武汉卓成节能科技股份有限公司</v>
      </c>
      <c r="D134" s="13" t="s">
        <v>24</v>
      </c>
      <c r="E134" s="16">
        <v>1100</v>
      </c>
      <c r="F134" s="15">
        <v>45106</v>
      </c>
      <c r="G134" s="15">
        <v>45463</v>
      </c>
      <c r="H134" s="13">
        <f t="shared" si="23"/>
        <v>357</v>
      </c>
      <c r="I134" s="19">
        <v>4.55</v>
      </c>
      <c r="J134" s="13">
        <v>5.5</v>
      </c>
      <c r="K134" s="25">
        <v>0.005</v>
      </c>
      <c r="L134" s="13">
        <f>ROUNDDOWN(1000*1%*IF(H134&gt;365,365,H134)/365,4)</f>
        <v>9.7808</v>
      </c>
      <c r="M134" s="13" t="s">
        <v>329</v>
      </c>
      <c r="N134" s="22">
        <v>9.7808</v>
      </c>
      <c r="O134" s="22"/>
      <c r="P134" s="22">
        <f t="shared" si="26"/>
        <v>9.7808</v>
      </c>
      <c r="Q134" s="13"/>
    </row>
    <row r="135" s="2" customFormat="true" ht="28" customHeight="true" spans="1:17">
      <c r="A135" s="13">
        <v>131</v>
      </c>
      <c r="B135" s="13" t="s">
        <v>330</v>
      </c>
      <c r="C135" s="13" t="str">
        <f t="shared" si="25"/>
        <v>武汉地大信息工程股份有限公司</v>
      </c>
      <c r="D135" s="13" t="s">
        <v>24</v>
      </c>
      <c r="E135" s="16">
        <v>1000</v>
      </c>
      <c r="F135" s="15">
        <v>45107</v>
      </c>
      <c r="G135" s="15">
        <v>45448</v>
      </c>
      <c r="H135" s="13">
        <f t="shared" si="23"/>
        <v>341</v>
      </c>
      <c r="I135" s="19">
        <v>3.99</v>
      </c>
      <c r="J135" s="13">
        <v>5</v>
      </c>
      <c r="K135" s="25">
        <v>0.005</v>
      </c>
      <c r="L135" s="13">
        <f t="shared" ref="L135:L138" si="27">ROUNDDOWN(E135*1%*IF(H135&gt;365,365,H135)/365,4)</f>
        <v>9.3424</v>
      </c>
      <c r="M135" s="13" t="s">
        <v>331</v>
      </c>
      <c r="N135" s="22">
        <v>9.3424</v>
      </c>
      <c r="O135" s="22"/>
      <c r="P135" s="22">
        <f t="shared" si="26"/>
        <v>9.3424</v>
      </c>
      <c r="Q135" s="13"/>
    </row>
    <row r="136" s="2" customFormat="true" ht="28" customHeight="true" spans="1:17">
      <c r="A136" s="13">
        <v>132</v>
      </c>
      <c r="B136" s="13" t="s">
        <v>332</v>
      </c>
      <c r="C136" s="13" t="str">
        <f t="shared" si="25"/>
        <v>武汉奥绿新生物科技股份有限公司</v>
      </c>
      <c r="D136" s="13" t="s">
        <v>24</v>
      </c>
      <c r="E136" s="16">
        <v>900</v>
      </c>
      <c r="F136" s="15">
        <v>45107</v>
      </c>
      <c r="G136" s="15">
        <v>45355</v>
      </c>
      <c r="H136" s="13">
        <f t="shared" si="23"/>
        <v>248</v>
      </c>
      <c r="I136" s="19">
        <v>4.2</v>
      </c>
      <c r="J136" s="13">
        <v>3.375</v>
      </c>
      <c r="K136" s="25">
        <v>0.005</v>
      </c>
      <c r="L136" s="13">
        <f t="shared" si="27"/>
        <v>6.115</v>
      </c>
      <c r="M136" s="13" t="s">
        <v>333</v>
      </c>
      <c r="N136" s="22">
        <v>6.115</v>
      </c>
      <c r="O136" s="22"/>
      <c r="P136" s="22">
        <f t="shared" si="26"/>
        <v>6.115</v>
      </c>
      <c r="Q136" s="24"/>
    </row>
    <row r="137" s="2" customFormat="true" ht="28" customHeight="true" spans="1:17">
      <c r="A137" s="13">
        <v>133</v>
      </c>
      <c r="B137" s="13" t="s">
        <v>334</v>
      </c>
      <c r="C137" s="13" t="str">
        <f t="shared" si="25"/>
        <v>武汉钧恒科技有限公司</v>
      </c>
      <c r="D137" s="13" t="s">
        <v>24</v>
      </c>
      <c r="E137" s="16">
        <v>2000</v>
      </c>
      <c r="F137" s="15">
        <v>45106</v>
      </c>
      <c r="G137" s="15">
        <v>45462</v>
      </c>
      <c r="H137" s="13">
        <f t="shared" si="23"/>
        <v>356</v>
      </c>
      <c r="I137" s="19">
        <v>6</v>
      </c>
      <c r="J137" s="13">
        <v>10</v>
      </c>
      <c r="K137" s="25">
        <v>0.005</v>
      </c>
      <c r="L137" s="13">
        <f>ROUNDDOWN(1000*1%*IF(H137&gt;365,365,H137)/365,4)</f>
        <v>9.7534</v>
      </c>
      <c r="M137" s="13" t="s">
        <v>335</v>
      </c>
      <c r="N137" s="22">
        <v>9.7534</v>
      </c>
      <c r="O137" s="22"/>
      <c r="P137" s="22">
        <f t="shared" si="26"/>
        <v>9.7534</v>
      </c>
      <c r="Q137" s="24"/>
    </row>
    <row r="138" s="2" customFormat="true" ht="28" customHeight="true" spans="1:17">
      <c r="A138" s="13">
        <v>134</v>
      </c>
      <c r="B138" s="13" t="s">
        <v>336</v>
      </c>
      <c r="C138" s="13" t="str">
        <f t="shared" si="25"/>
        <v>武汉中关村硬创空间科技有限公司</v>
      </c>
      <c r="D138" s="13" t="s">
        <v>24</v>
      </c>
      <c r="E138" s="16">
        <v>1000</v>
      </c>
      <c r="F138" s="15">
        <v>45152</v>
      </c>
      <c r="G138" s="15">
        <v>46248</v>
      </c>
      <c r="H138" s="13">
        <f t="shared" si="23"/>
        <v>365</v>
      </c>
      <c r="I138" s="19">
        <v>4.05</v>
      </c>
      <c r="J138" s="13">
        <v>15</v>
      </c>
      <c r="K138" s="25">
        <v>0.005</v>
      </c>
      <c r="L138" s="13">
        <f t="shared" si="27"/>
        <v>10</v>
      </c>
      <c r="M138" s="13" t="s">
        <v>337</v>
      </c>
      <c r="N138" s="22">
        <v>9.756</v>
      </c>
      <c r="O138" s="22"/>
      <c r="P138" s="22">
        <f t="shared" si="26"/>
        <v>9.756</v>
      </c>
      <c r="Q138" s="24"/>
    </row>
    <row r="139" s="2" customFormat="true" ht="28" customHeight="true" spans="1:17">
      <c r="A139" s="13">
        <v>135</v>
      </c>
      <c r="B139" s="13" t="s">
        <v>338</v>
      </c>
      <c r="C139" s="13" t="str">
        <f t="shared" si="25"/>
        <v>湖北窗口科技有限公司</v>
      </c>
      <c r="D139" s="13" t="s">
        <v>24</v>
      </c>
      <c r="E139" s="16">
        <v>200</v>
      </c>
      <c r="F139" s="15">
        <v>45155</v>
      </c>
      <c r="G139" s="15">
        <v>45521</v>
      </c>
      <c r="H139" s="13">
        <f t="shared" ref="H139:H189" si="28">IF(G139-F139&gt;365,365,G139-F139)</f>
        <v>365</v>
      </c>
      <c r="I139" s="19">
        <v>3.75</v>
      </c>
      <c r="J139" s="13">
        <v>1</v>
      </c>
      <c r="K139" s="25">
        <v>0.005</v>
      </c>
      <c r="L139" s="13">
        <f t="shared" ref="L139:L189" si="29">ROUNDDOWN(E139*1%*IF(H139&gt;365,365,H139)/365,4)</f>
        <v>2</v>
      </c>
      <c r="M139" s="13" t="s">
        <v>339</v>
      </c>
      <c r="N139" s="22">
        <v>2</v>
      </c>
      <c r="O139" s="22"/>
      <c r="P139" s="22">
        <f t="shared" si="26"/>
        <v>2</v>
      </c>
      <c r="Q139" s="24"/>
    </row>
    <row r="140" s="2" customFormat="true" ht="28" customHeight="true" spans="1:17">
      <c r="A140" s="13">
        <v>136</v>
      </c>
      <c r="B140" s="13" t="s">
        <v>340</v>
      </c>
      <c r="C140" s="13" t="s">
        <v>341</v>
      </c>
      <c r="D140" s="13" t="s">
        <v>87</v>
      </c>
      <c r="E140" s="16">
        <v>100</v>
      </c>
      <c r="F140" s="15">
        <v>45149</v>
      </c>
      <c r="G140" s="15">
        <v>45499</v>
      </c>
      <c r="H140" s="13">
        <f t="shared" si="28"/>
        <v>350</v>
      </c>
      <c r="I140" s="19">
        <v>8.88</v>
      </c>
      <c r="J140" s="13">
        <v>1</v>
      </c>
      <c r="K140" s="25">
        <v>0.01</v>
      </c>
      <c r="L140" s="13">
        <f t="shared" si="29"/>
        <v>0.9589</v>
      </c>
      <c r="M140" s="13" t="s">
        <v>342</v>
      </c>
      <c r="N140" s="22">
        <v>0.9589</v>
      </c>
      <c r="O140" s="22"/>
      <c r="P140" s="22">
        <f t="shared" si="26"/>
        <v>0.9589</v>
      </c>
      <c r="Q140" s="13"/>
    </row>
    <row r="141" s="2" customFormat="true" ht="28" customHeight="true" spans="1:17">
      <c r="A141" s="13">
        <v>137</v>
      </c>
      <c r="B141" s="13" t="s">
        <v>343</v>
      </c>
      <c r="C141" s="13" t="s">
        <v>344</v>
      </c>
      <c r="D141" s="13" t="s">
        <v>87</v>
      </c>
      <c r="E141" s="16">
        <v>98</v>
      </c>
      <c r="F141" s="15">
        <v>45170</v>
      </c>
      <c r="G141" s="15">
        <v>45531</v>
      </c>
      <c r="H141" s="13">
        <f t="shared" si="28"/>
        <v>361</v>
      </c>
      <c r="I141" s="19">
        <v>8.88</v>
      </c>
      <c r="J141" s="13">
        <v>0.98</v>
      </c>
      <c r="K141" s="25">
        <v>0.01</v>
      </c>
      <c r="L141" s="13">
        <f t="shared" si="29"/>
        <v>0.9692</v>
      </c>
      <c r="M141" s="13" t="s">
        <v>345</v>
      </c>
      <c r="N141" s="22">
        <v>0.9692</v>
      </c>
      <c r="O141" s="22"/>
      <c r="P141" s="22">
        <f t="shared" si="26"/>
        <v>0.9692</v>
      </c>
      <c r="Q141" s="24"/>
    </row>
    <row r="142" s="2" customFormat="true" ht="28" customHeight="true" spans="1:17">
      <c r="A142" s="13">
        <v>138</v>
      </c>
      <c r="B142" s="13" t="s">
        <v>346</v>
      </c>
      <c r="C142" s="13" t="s">
        <v>347</v>
      </c>
      <c r="D142" s="13" t="s">
        <v>87</v>
      </c>
      <c r="E142" s="16">
        <v>96</v>
      </c>
      <c r="F142" s="15">
        <v>45166</v>
      </c>
      <c r="G142" s="15">
        <v>45532</v>
      </c>
      <c r="H142" s="13">
        <f t="shared" si="28"/>
        <v>365</v>
      </c>
      <c r="I142" s="19">
        <v>8.88</v>
      </c>
      <c r="J142" s="13">
        <v>0.96</v>
      </c>
      <c r="K142" s="25">
        <v>0.01</v>
      </c>
      <c r="L142" s="13">
        <f t="shared" si="29"/>
        <v>0.96</v>
      </c>
      <c r="M142" s="13" t="s">
        <v>348</v>
      </c>
      <c r="N142" s="22">
        <v>0</v>
      </c>
      <c r="O142" s="22"/>
      <c r="P142" s="22">
        <f t="shared" si="26"/>
        <v>0</v>
      </c>
      <c r="Q142" s="24" t="s">
        <v>83</v>
      </c>
    </row>
    <row r="143" s="2" customFormat="true" ht="28" customHeight="true" spans="1:17">
      <c r="A143" s="13">
        <v>139</v>
      </c>
      <c r="B143" s="13" t="s">
        <v>349</v>
      </c>
      <c r="C143" s="13" t="str">
        <f t="shared" ref="C143:C155" si="30">B143</f>
        <v>武汉亚洲生物材料有限公司</v>
      </c>
      <c r="D143" s="13" t="s">
        <v>24</v>
      </c>
      <c r="E143" s="16">
        <v>500</v>
      </c>
      <c r="F143" s="15">
        <v>45169</v>
      </c>
      <c r="G143" s="15">
        <v>45535</v>
      </c>
      <c r="H143" s="13">
        <f t="shared" si="28"/>
        <v>365</v>
      </c>
      <c r="I143" s="19">
        <v>3.65</v>
      </c>
      <c r="J143" s="13">
        <v>2.5</v>
      </c>
      <c r="K143" s="25">
        <v>0.005</v>
      </c>
      <c r="L143" s="13">
        <f t="shared" si="29"/>
        <v>5</v>
      </c>
      <c r="M143" s="13" t="s">
        <v>350</v>
      </c>
      <c r="N143" s="22">
        <v>5</v>
      </c>
      <c r="O143" s="22"/>
      <c r="P143" s="22">
        <f t="shared" si="26"/>
        <v>5</v>
      </c>
      <c r="Q143" s="24"/>
    </row>
    <row r="144" s="2" customFormat="true" ht="28" customHeight="true" spans="1:17">
      <c r="A144" s="13">
        <v>140</v>
      </c>
      <c r="B144" s="13" t="s">
        <v>351</v>
      </c>
      <c r="C144" s="13" t="s">
        <v>352</v>
      </c>
      <c r="D144" s="13" t="s">
        <v>87</v>
      </c>
      <c r="E144" s="16">
        <v>100</v>
      </c>
      <c r="F144" s="15">
        <v>45135</v>
      </c>
      <c r="G144" s="15">
        <v>45501</v>
      </c>
      <c r="H144" s="13">
        <f t="shared" si="28"/>
        <v>365</v>
      </c>
      <c r="I144" s="19">
        <v>8.88</v>
      </c>
      <c r="J144" s="13">
        <v>1</v>
      </c>
      <c r="K144" s="25">
        <v>0.01</v>
      </c>
      <c r="L144" s="13">
        <f t="shared" si="29"/>
        <v>1</v>
      </c>
      <c r="M144" s="13" t="s">
        <v>353</v>
      </c>
      <c r="N144" s="22">
        <v>1</v>
      </c>
      <c r="O144" s="22"/>
      <c r="P144" s="22">
        <f t="shared" si="26"/>
        <v>1</v>
      </c>
      <c r="Q144" s="13"/>
    </row>
    <row r="145" s="2" customFormat="true" ht="28" customHeight="true" spans="1:17">
      <c r="A145" s="13">
        <v>141</v>
      </c>
      <c r="B145" s="13" t="s">
        <v>354</v>
      </c>
      <c r="C145" s="13" t="s">
        <v>355</v>
      </c>
      <c r="D145" s="13" t="s">
        <v>87</v>
      </c>
      <c r="E145" s="16">
        <v>100</v>
      </c>
      <c r="F145" s="15">
        <v>45146</v>
      </c>
      <c r="G145" s="15">
        <v>45512</v>
      </c>
      <c r="H145" s="13">
        <f t="shared" si="28"/>
        <v>365</v>
      </c>
      <c r="I145" s="19">
        <v>8.88</v>
      </c>
      <c r="J145" s="13">
        <v>1</v>
      </c>
      <c r="K145" s="25">
        <v>0.01</v>
      </c>
      <c r="L145" s="13">
        <f t="shared" si="29"/>
        <v>1</v>
      </c>
      <c r="M145" s="13" t="s">
        <v>356</v>
      </c>
      <c r="N145" s="22">
        <v>1</v>
      </c>
      <c r="O145" s="22"/>
      <c r="P145" s="22">
        <f t="shared" si="26"/>
        <v>1</v>
      </c>
      <c r="Q145" s="13"/>
    </row>
    <row r="146" s="2" customFormat="true" ht="28" customHeight="true" spans="1:17">
      <c r="A146" s="13">
        <v>142</v>
      </c>
      <c r="B146" s="13" t="s">
        <v>357</v>
      </c>
      <c r="C146" s="13" t="str">
        <f t="shared" si="30"/>
        <v>武汉玉航科技有限公司</v>
      </c>
      <c r="D146" s="13" t="s">
        <v>24</v>
      </c>
      <c r="E146" s="16">
        <v>500</v>
      </c>
      <c r="F146" s="15">
        <v>45146</v>
      </c>
      <c r="G146" s="15">
        <v>45505</v>
      </c>
      <c r="H146" s="13">
        <f t="shared" si="28"/>
        <v>359</v>
      </c>
      <c r="I146" s="19">
        <v>4.8</v>
      </c>
      <c r="J146" s="13">
        <v>2.5</v>
      </c>
      <c r="K146" s="25">
        <v>0.005</v>
      </c>
      <c r="L146" s="13">
        <f t="shared" si="29"/>
        <v>4.9178</v>
      </c>
      <c r="M146" s="13" t="s">
        <v>358</v>
      </c>
      <c r="N146" s="22">
        <v>4.9178</v>
      </c>
      <c r="O146" s="22"/>
      <c r="P146" s="22">
        <f t="shared" si="26"/>
        <v>4.9178</v>
      </c>
      <c r="Q146" s="24"/>
    </row>
    <row r="147" s="2" customFormat="true" ht="28" customHeight="true" spans="1:17">
      <c r="A147" s="13">
        <v>143</v>
      </c>
      <c r="B147" s="13" t="s">
        <v>359</v>
      </c>
      <c r="C147" s="13" t="str">
        <f t="shared" si="30"/>
        <v>武汉正心谷科技有限公司</v>
      </c>
      <c r="D147" s="13" t="s">
        <v>24</v>
      </c>
      <c r="E147" s="16">
        <v>300</v>
      </c>
      <c r="F147" s="15">
        <v>45167</v>
      </c>
      <c r="G147" s="15">
        <v>45524</v>
      </c>
      <c r="H147" s="13">
        <f t="shared" si="28"/>
        <v>357</v>
      </c>
      <c r="I147" s="19">
        <v>5.1</v>
      </c>
      <c r="J147" s="13">
        <v>1.5</v>
      </c>
      <c r="K147" s="25">
        <v>0.005</v>
      </c>
      <c r="L147" s="13">
        <f t="shared" si="29"/>
        <v>2.9342</v>
      </c>
      <c r="M147" s="13" t="s">
        <v>360</v>
      </c>
      <c r="N147" s="22">
        <v>2.9342</v>
      </c>
      <c r="O147" s="22"/>
      <c r="P147" s="22">
        <f t="shared" si="26"/>
        <v>2.9342</v>
      </c>
      <c r="Q147" s="24"/>
    </row>
    <row r="148" s="2" customFormat="true" ht="28" customHeight="true" spans="1:17">
      <c r="A148" s="13">
        <v>144</v>
      </c>
      <c r="B148" s="13" t="s">
        <v>361</v>
      </c>
      <c r="C148" s="13" t="str">
        <f t="shared" si="30"/>
        <v>湖北益健堂科技股份有限公司</v>
      </c>
      <c r="D148" s="13" t="s">
        <v>24</v>
      </c>
      <c r="E148" s="16">
        <v>500</v>
      </c>
      <c r="F148" s="15">
        <v>45196</v>
      </c>
      <c r="G148" s="15">
        <v>45560</v>
      </c>
      <c r="H148" s="13">
        <f t="shared" si="28"/>
        <v>364</v>
      </c>
      <c r="I148" s="19">
        <v>4</v>
      </c>
      <c r="J148" s="13">
        <v>5</v>
      </c>
      <c r="K148" s="25">
        <v>0.01</v>
      </c>
      <c r="L148" s="13">
        <f t="shared" si="29"/>
        <v>4.9863</v>
      </c>
      <c r="M148" s="13" t="s">
        <v>362</v>
      </c>
      <c r="N148" s="22">
        <v>4.9863</v>
      </c>
      <c r="O148" s="22">
        <v>4.9863</v>
      </c>
      <c r="P148" s="22">
        <f t="shared" si="26"/>
        <v>0</v>
      </c>
      <c r="Q148" s="24" t="s">
        <v>16</v>
      </c>
    </row>
    <row r="149" s="2" customFormat="true" ht="28" customHeight="true" spans="1:17">
      <c r="A149" s="13">
        <v>145</v>
      </c>
      <c r="B149" s="13" t="s">
        <v>363</v>
      </c>
      <c r="C149" s="13" t="str">
        <f t="shared" si="30"/>
        <v>唯阜德（武汉）科技有限公司</v>
      </c>
      <c r="D149" s="13" t="s">
        <v>24</v>
      </c>
      <c r="E149" s="16">
        <v>150</v>
      </c>
      <c r="F149" s="15">
        <v>45194</v>
      </c>
      <c r="G149" s="15">
        <v>45560</v>
      </c>
      <c r="H149" s="13">
        <f t="shared" si="28"/>
        <v>365</v>
      </c>
      <c r="I149" s="19">
        <v>3.55</v>
      </c>
      <c r="J149" s="13">
        <v>0.75</v>
      </c>
      <c r="K149" s="25">
        <v>0.005</v>
      </c>
      <c r="L149" s="13">
        <f t="shared" si="29"/>
        <v>1.5</v>
      </c>
      <c r="M149" s="13" t="s">
        <v>364</v>
      </c>
      <c r="N149" s="22">
        <v>1.5</v>
      </c>
      <c r="O149" s="22"/>
      <c r="P149" s="22">
        <f t="shared" si="26"/>
        <v>1.5</v>
      </c>
      <c r="Q149" s="13"/>
    </row>
    <row r="150" s="2" customFormat="true" ht="28" customHeight="true" spans="1:17">
      <c r="A150" s="13">
        <v>146</v>
      </c>
      <c r="B150" s="13" t="s">
        <v>361</v>
      </c>
      <c r="C150" s="13" t="str">
        <f t="shared" si="30"/>
        <v>湖北益健堂科技股份有限公司</v>
      </c>
      <c r="D150" s="13" t="s">
        <v>24</v>
      </c>
      <c r="E150" s="16">
        <v>500</v>
      </c>
      <c r="F150" s="15">
        <v>45191</v>
      </c>
      <c r="G150" s="15">
        <v>45556</v>
      </c>
      <c r="H150" s="13">
        <f t="shared" si="28"/>
        <v>365</v>
      </c>
      <c r="I150" s="19">
        <v>4</v>
      </c>
      <c r="J150" s="13">
        <v>5</v>
      </c>
      <c r="K150" s="25">
        <v>0.01</v>
      </c>
      <c r="L150" s="13">
        <f t="shared" si="29"/>
        <v>5</v>
      </c>
      <c r="M150" s="13" t="s">
        <v>365</v>
      </c>
      <c r="N150" s="22">
        <v>5</v>
      </c>
      <c r="O150" s="22">
        <v>4</v>
      </c>
      <c r="P150" s="22">
        <f t="shared" si="26"/>
        <v>1</v>
      </c>
      <c r="Q150" s="24"/>
    </row>
    <row r="151" s="2" customFormat="true" ht="28" customHeight="true" spans="1:17">
      <c r="A151" s="13">
        <v>147</v>
      </c>
      <c r="B151" s="13" t="s">
        <v>366</v>
      </c>
      <c r="C151" s="13" t="str">
        <f t="shared" si="30"/>
        <v>保利沃利科技（武汉）有限公司</v>
      </c>
      <c r="D151" s="13" t="s">
        <v>24</v>
      </c>
      <c r="E151" s="16">
        <v>1000</v>
      </c>
      <c r="F151" s="15">
        <v>45206</v>
      </c>
      <c r="G151" s="15">
        <v>45572</v>
      </c>
      <c r="H151" s="13">
        <f t="shared" si="28"/>
        <v>365</v>
      </c>
      <c r="I151" s="19">
        <v>3.2</v>
      </c>
      <c r="J151" s="13">
        <v>5</v>
      </c>
      <c r="K151" s="25">
        <v>0.005</v>
      </c>
      <c r="L151" s="13">
        <f t="shared" si="29"/>
        <v>10</v>
      </c>
      <c r="M151" s="13" t="s">
        <v>367</v>
      </c>
      <c r="N151" s="22">
        <v>10</v>
      </c>
      <c r="O151" s="22">
        <v>9.5</v>
      </c>
      <c r="P151" s="22">
        <f t="shared" si="26"/>
        <v>0.5</v>
      </c>
      <c r="Q151" s="24"/>
    </row>
    <row r="152" s="2" customFormat="true" ht="28" customHeight="true" spans="1:17">
      <c r="A152" s="13">
        <v>148</v>
      </c>
      <c r="B152" s="13" t="s">
        <v>368</v>
      </c>
      <c r="C152" s="13" t="str">
        <f t="shared" si="30"/>
        <v>武汉恩倍思科技有限公司</v>
      </c>
      <c r="D152" s="13" t="s">
        <v>24</v>
      </c>
      <c r="E152" s="16">
        <v>400</v>
      </c>
      <c r="F152" s="15">
        <v>45190</v>
      </c>
      <c r="G152" s="15">
        <v>45556</v>
      </c>
      <c r="H152" s="13">
        <f t="shared" si="28"/>
        <v>365</v>
      </c>
      <c r="I152" s="19">
        <v>3.65</v>
      </c>
      <c r="J152" s="13">
        <v>2</v>
      </c>
      <c r="K152" s="25">
        <v>0.005</v>
      </c>
      <c r="L152" s="13">
        <f t="shared" si="29"/>
        <v>4</v>
      </c>
      <c r="M152" s="13" t="s">
        <v>369</v>
      </c>
      <c r="N152" s="22">
        <v>4</v>
      </c>
      <c r="O152" s="22">
        <v>0.7</v>
      </c>
      <c r="P152" s="22">
        <f t="shared" si="26"/>
        <v>3.3</v>
      </c>
      <c r="Q152" s="24"/>
    </row>
    <row r="153" s="2" customFormat="true" ht="28" customHeight="true" spans="1:17">
      <c r="A153" s="13">
        <v>149</v>
      </c>
      <c r="B153" s="13" t="s">
        <v>370</v>
      </c>
      <c r="C153" s="13" t="str">
        <f t="shared" si="30"/>
        <v>湖北一亩地发展有限公司</v>
      </c>
      <c r="D153" s="13" t="s">
        <v>24</v>
      </c>
      <c r="E153" s="16">
        <v>500</v>
      </c>
      <c r="F153" s="15">
        <v>45149</v>
      </c>
      <c r="G153" s="15">
        <v>45510</v>
      </c>
      <c r="H153" s="13">
        <f t="shared" si="28"/>
        <v>361</v>
      </c>
      <c r="I153" s="19">
        <v>5.05</v>
      </c>
      <c r="J153" s="13">
        <v>2.5</v>
      </c>
      <c r="K153" s="25">
        <v>0.005</v>
      </c>
      <c r="L153" s="13">
        <f t="shared" si="29"/>
        <v>4.9452</v>
      </c>
      <c r="M153" s="13" t="s">
        <v>371</v>
      </c>
      <c r="N153" s="22">
        <v>4.9452</v>
      </c>
      <c r="O153" s="22">
        <v>4.9452</v>
      </c>
      <c r="P153" s="22">
        <f t="shared" si="26"/>
        <v>0</v>
      </c>
      <c r="Q153" s="24" t="s">
        <v>16</v>
      </c>
    </row>
    <row r="154" s="2" customFormat="true" ht="28" customHeight="true" spans="1:17">
      <c r="A154" s="13">
        <v>150</v>
      </c>
      <c r="B154" s="13" t="s">
        <v>372</v>
      </c>
      <c r="C154" s="13" t="str">
        <f t="shared" si="30"/>
        <v>武汉迈异信息科技有限公司</v>
      </c>
      <c r="D154" s="13" t="s">
        <v>24</v>
      </c>
      <c r="E154" s="16">
        <v>1000</v>
      </c>
      <c r="F154" s="15">
        <v>45196</v>
      </c>
      <c r="G154" s="15">
        <v>45555</v>
      </c>
      <c r="H154" s="13">
        <f t="shared" si="28"/>
        <v>359</v>
      </c>
      <c r="I154" s="19">
        <v>5.05</v>
      </c>
      <c r="J154" s="13">
        <v>5</v>
      </c>
      <c r="K154" s="25">
        <v>0.005</v>
      </c>
      <c r="L154" s="13">
        <f t="shared" si="29"/>
        <v>9.8356</v>
      </c>
      <c r="M154" s="13" t="s">
        <v>373</v>
      </c>
      <c r="N154" s="22">
        <v>9.8356</v>
      </c>
      <c r="O154" s="22"/>
      <c r="P154" s="22">
        <f t="shared" si="26"/>
        <v>9.8356</v>
      </c>
      <c r="Q154" s="13"/>
    </row>
    <row r="155" s="2" customFormat="true" ht="28" customHeight="true" spans="1:17">
      <c r="A155" s="13">
        <v>151</v>
      </c>
      <c r="B155" s="13" t="s">
        <v>374</v>
      </c>
      <c r="C155" s="13" t="str">
        <f t="shared" si="30"/>
        <v>武汉市科迈机械制造有限责任公司</v>
      </c>
      <c r="D155" s="13" t="s">
        <v>24</v>
      </c>
      <c r="E155" s="16">
        <v>1000</v>
      </c>
      <c r="F155" s="15">
        <v>45197</v>
      </c>
      <c r="G155" s="15">
        <v>45549</v>
      </c>
      <c r="H155" s="13">
        <f t="shared" si="28"/>
        <v>352</v>
      </c>
      <c r="I155" s="19">
        <v>5.05</v>
      </c>
      <c r="J155" s="13">
        <v>5</v>
      </c>
      <c r="K155" s="25">
        <v>0.005</v>
      </c>
      <c r="L155" s="13">
        <f t="shared" si="29"/>
        <v>9.6438</v>
      </c>
      <c r="M155" s="13" t="s">
        <v>375</v>
      </c>
      <c r="N155" s="22">
        <v>9.6438</v>
      </c>
      <c r="O155" s="22">
        <v>4.8219</v>
      </c>
      <c r="P155" s="22">
        <f t="shared" si="26"/>
        <v>4.8219</v>
      </c>
      <c r="Q155" s="24"/>
    </row>
    <row r="156" s="2" customFormat="true" ht="28" customHeight="true" spans="1:17">
      <c r="A156" s="13">
        <v>152</v>
      </c>
      <c r="B156" s="13" t="s">
        <v>376</v>
      </c>
      <c r="C156" s="13" t="s">
        <v>377</v>
      </c>
      <c r="D156" s="13" t="s">
        <v>87</v>
      </c>
      <c r="E156" s="16">
        <v>100</v>
      </c>
      <c r="F156" s="15">
        <v>45224</v>
      </c>
      <c r="G156" s="15">
        <v>45590</v>
      </c>
      <c r="H156" s="13">
        <f t="shared" si="28"/>
        <v>365</v>
      </c>
      <c r="I156" s="19">
        <v>8.88</v>
      </c>
      <c r="J156" s="13">
        <v>1</v>
      </c>
      <c r="K156" s="25">
        <v>0.01</v>
      </c>
      <c r="L156" s="13">
        <f t="shared" si="29"/>
        <v>1</v>
      </c>
      <c r="M156" s="13" t="s">
        <v>378</v>
      </c>
      <c r="N156" s="22">
        <v>1</v>
      </c>
      <c r="O156" s="22"/>
      <c r="P156" s="22">
        <f t="shared" si="26"/>
        <v>1</v>
      </c>
      <c r="Q156" s="13"/>
    </row>
    <row r="157" s="2" customFormat="true" ht="28" customHeight="true" spans="1:17">
      <c r="A157" s="13">
        <v>153</v>
      </c>
      <c r="B157" s="13" t="s">
        <v>379</v>
      </c>
      <c r="C157" s="13" t="s">
        <v>380</v>
      </c>
      <c r="D157" s="13" t="s">
        <v>87</v>
      </c>
      <c r="E157" s="16">
        <v>80</v>
      </c>
      <c r="F157" s="15">
        <v>45183</v>
      </c>
      <c r="G157" s="15">
        <v>45547</v>
      </c>
      <c r="H157" s="13">
        <f t="shared" si="28"/>
        <v>364</v>
      </c>
      <c r="I157" s="19">
        <v>8.88</v>
      </c>
      <c r="J157" s="13">
        <v>0.8</v>
      </c>
      <c r="K157" s="25">
        <v>0.01</v>
      </c>
      <c r="L157" s="13">
        <f t="shared" si="29"/>
        <v>0.7978</v>
      </c>
      <c r="M157" s="13" t="s">
        <v>381</v>
      </c>
      <c r="N157" s="22">
        <v>0.7978</v>
      </c>
      <c r="O157" s="22"/>
      <c r="P157" s="22">
        <f t="shared" si="26"/>
        <v>0.7978</v>
      </c>
      <c r="Q157" s="24"/>
    </row>
    <row r="158" s="2" customFormat="true" ht="28" customHeight="true" spans="1:17">
      <c r="A158" s="13">
        <v>154</v>
      </c>
      <c r="B158" s="13" t="s">
        <v>382</v>
      </c>
      <c r="C158" s="13" t="s">
        <v>383</v>
      </c>
      <c r="D158" s="13" t="s">
        <v>87</v>
      </c>
      <c r="E158" s="16">
        <v>80</v>
      </c>
      <c r="F158" s="15">
        <v>45208</v>
      </c>
      <c r="G158" s="15">
        <v>45574</v>
      </c>
      <c r="H158" s="13">
        <f t="shared" si="28"/>
        <v>365</v>
      </c>
      <c r="I158" s="19">
        <v>8.88</v>
      </c>
      <c r="J158" s="13">
        <v>0.8</v>
      </c>
      <c r="K158" s="25">
        <v>0.01</v>
      </c>
      <c r="L158" s="13">
        <f t="shared" si="29"/>
        <v>0.8</v>
      </c>
      <c r="M158" s="13" t="s">
        <v>384</v>
      </c>
      <c r="N158" s="22">
        <v>0.8</v>
      </c>
      <c r="O158" s="22"/>
      <c r="P158" s="22">
        <f t="shared" si="26"/>
        <v>0.8</v>
      </c>
      <c r="Q158" s="13"/>
    </row>
    <row r="159" s="2" customFormat="true" ht="28" customHeight="true" spans="1:17">
      <c r="A159" s="13">
        <v>155</v>
      </c>
      <c r="B159" s="13" t="s">
        <v>385</v>
      </c>
      <c r="C159" s="13" t="s">
        <v>386</v>
      </c>
      <c r="D159" s="13" t="s">
        <v>87</v>
      </c>
      <c r="E159" s="16">
        <v>64</v>
      </c>
      <c r="F159" s="15">
        <v>45181</v>
      </c>
      <c r="G159" s="15">
        <v>45545</v>
      </c>
      <c r="H159" s="13">
        <f t="shared" si="28"/>
        <v>364</v>
      </c>
      <c r="I159" s="19">
        <v>8.88</v>
      </c>
      <c r="J159" s="13">
        <v>0.64</v>
      </c>
      <c r="K159" s="25">
        <v>0.01</v>
      </c>
      <c r="L159" s="13">
        <f t="shared" si="29"/>
        <v>0.6382</v>
      </c>
      <c r="M159" s="13" t="s">
        <v>387</v>
      </c>
      <c r="N159" s="22">
        <v>0.6382</v>
      </c>
      <c r="O159" s="22"/>
      <c r="P159" s="22">
        <f t="shared" si="26"/>
        <v>0.6382</v>
      </c>
      <c r="Q159" s="13"/>
    </row>
    <row r="160" s="2" customFormat="true" ht="28" customHeight="true" spans="1:17">
      <c r="A160" s="13">
        <v>156</v>
      </c>
      <c r="B160" s="13" t="s">
        <v>388</v>
      </c>
      <c r="C160" s="13" t="str">
        <f t="shared" ref="C160:C176" si="31">B160</f>
        <v>武汉恩卡普汽车检测技术有限公司</v>
      </c>
      <c r="D160" s="13" t="s">
        <v>24</v>
      </c>
      <c r="E160" s="16">
        <v>1000</v>
      </c>
      <c r="F160" s="15">
        <v>45196</v>
      </c>
      <c r="G160" s="15">
        <v>45580</v>
      </c>
      <c r="H160" s="13">
        <f t="shared" si="28"/>
        <v>365</v>
      </c>
      <c r="I160" s="19">
        <v>4.85</v>
      </c>
      <c r="J160" s="13">
        <v>5.416667</v>
      </c>
      <c r="K160" s="25">
        <v>0.005</v>
      </c>
      <c r="L160" s="13">
        <f t="shared" si="29"/>
        <v>10</v>
      </c>
      <c r="M160" s="13" t="s">
        <v>389</v>
      </c>
      <c r="N160" s="22">
        <v>10</v>
      </c>
      <c r="O160" s="22"/>
      <c r="P160" s="22">
        <f t="shared" si="26"/>
        <v>10</v>
      </c>
      <c r="Q160" s="24"/>
    </row>
    <row r="161" s="2" customFormat="true" ht="28" customHeight="true" spans="1:17">
      <c r="A161" s="13">
        <v>157</v>
      </c>
      <c r="B161" s="13" t="s">
        <v>288</v>
      </c>
      <c r="C161" s="13" t="str">
        <f t="shared" si="31"/>
        <v>湖北定制链科技有限公司</v>
      </c>
      <c r="D161" s="13" t="s">
        <v>24</v>
      </c>
      <c r="E161" s="16">
        <v>100</v>
      </c>
      <c r="F161" s="15">
        <v>45250</v>
      </c>
      <c r="G161" s="15">
        <v>45608</v>
      </c>
      <c r="H161" s="13">
        <f t="shared" si="28"/>
        <v>358</v>
      </c>
      <c r="I161" s="19">
        <v>4</v>
      </c>
      <c r="J161" s="13">
        <v>0.5</v>
      </c>
      <c r="K161" s="25">
        <v>0.005</v>
      </c>
      <c r="L161" s="13">
        <f t="shared" si="29"/>
        <v>0.9808</v>
      </c>
      <c r="M161" s="13" t="s">
        <v>390</v>
      </c>
      <c r="N161" s="22">
        <v>0.9808</v>
      </c>
      <c r="O161" s="22"/>
      <c r="P161" s="22">
        <f t="shared" si="26"/>
        <v>0.9808</v>
      </c>
      <c r="Q161" s="24"/>
    </row>
    <row r="162" s="2" customFormat="true" ht="28" customHeight="true" spans="1:17">
      <c r="A162" s="13">
        <v>158</v>
      </c>
      <c r="B162" s="13" t="s">
        <v>391</v>
      </c>
      <c r="C162" s="13" t="str">
        <f t="shared" si="31"/>
        <v>湖北久安医药集团有限公司</v>
      </c>
      <c r="D162" s="13" t="s">
        <v>24</v>
      </c>
      <c r="E162" s="16">
        <v>1000</v>
      </c>
      <c r="F162" s="15">
        <v>45183</v>
      </c>
      <c r="G162" s="15">
        <v>45542</v>
      </c>
      <c r="H162" s="13">
        <f t="shared" si="28"/>
        <v>359</v>
      </c>
      <c r="I162" s="19">
        <v>4.9</v>
      </c>
      <c r="J162" s="13">
        <v>5</v>
      </c>
      <c r="K162" s="25">
        <v>0.005</v>
      </c>
      <c r="L162" s="13">
        <f t="shared" si="29"/>
        <v>9.8356</v>
      </c>
      <c r="M162" s="13" t="s">
        <v>392</v>
      </c>
      <c r="N162" s="22">
        <v>9.8356</v>
      </c>
      <c r="O162" s="22"/>
      <c r="P162" s="22">
        <f t="shared" si="26"/>
        <v>9.8356</v>
      </c>
      <c r="Q162" s="13"/>
    </row>
    <row r="163" s="2" customFormat="true" ht="28" customHeight="true" spans="1:17">
      <c r="A163" s="13">
        <v>159</v>
      </c>
      <c r="B163" s="13" t="s">
        <v>393</v>
      </c>
      <c r="C163" s="13" t="str">
        <f t="shared" si="31"/>
        <v>武汉倍普科技有限公司</v>
      </c>
      <c r="D163" s="13" t="s">
        <v>24</v>
      </c>
      <c r="E163" s="16">
        <v>500</v>
      </c>
      <c r="F163" s="15">
        <v>45197</v>
      </c>
      <c r="G163" s="15">
        <v>45550</v>
      </c>
      <c r="H163" s="13">
        <f t="shared" si="28"/>
        <v>353</v>
      </c>
      <c r="I163" s="19">
        <v>4.65</v>
      </c>
      <c r="J163" s="13">
        <v>2.5</v>
      </c>
      <c r="K163" s="25">
        <v>0.005</v>
      </c>
      <c r="L163" s="13">
        <f t="shared" si="29"/>
        <v>4.8356</v>
      </c>
      <c r="M163" s="13" t="s">
        <v>394</v>
      </c>
      <c r="N163" s="22">
        <v>4.8356</v>
      </c>
      <c r="O163" s="22"/>
      <c r="P163" s="22">
        <f t="shared" si="26"/>
        <v>4.8356</v>
      </c>
      <c r="Q163" s="24"/>
    </row>
    <row r="164" s="2" customFormat="true" ht="28" customHeight="true" spans="1:17">
      <c r="A164" s="13">
        <v>160</v>
      </c>
      <c r="B164" s="13" t="s">
        <v>395</v>
      </c>
      <c r="C164" s="13" t="str">
        <f t="shared" si="31"/>
        <v>湖北微模式科技发展有限公司</v>
      </c>
      <c r="D164" s="13" t="s">
        <v>24</v>
      </c>
      <c r="E164" s="16">
        <v>500</v>
      </c>
      <c r="F164" s="15">
        <v>45197</v>
      </c>
      <c r="G164" s="15">
        <v>45555</v>
      </c>
      <c r="H164" s="13">
        <f t="shared" si="28"/>
        <v>358</v>
      </c>
      <c r="I164" s="19">
        <v>5.05</v>
      </c>
      <c r="J164" s="13">
        <v>2.5</v>
      </c>
      <c r="K164" s="25">
        <v>0.005</v>
      </c>
      <c r="L164" s="13">
        <f t="shared" si="29"/>
        <v>4.9041</v>
      </c>
      <c r="M164" s="13" t="s">
        <v>396</v>
      </c>
      <c r="N164" s="22">
        <v>4.9041</v>
      </c>
      <c r="O164" s="22"/>
      <c r="P164" s="22">
        <f t="shared" si="26"/>
        <v>4.9041</v>
      </c>
      <c r="Q164" s="24"/>
    </row>
    <row r="165" s="2" customFormat="true" ht="28" customHeight="true" spans="1:17">
      <c r="A165" s="13">
        <v>161</v>
      </c>
      <c r="B165" s="13" t="s">
        <v>397</v>
      </c>
      <c r="C165" s="13" t="str">
        <f t="shared" si="31"/>
        <v>武汉颢致物业管理有限责任公司</v>
      </c>
      <c r="D165" s="13" t="s">
        <v>24</v>
      </c>
      <c r="E165" s="16">
        <v>100</v>
      </c>
      <c r="F165" s="15">
        <v>45191</v>
      </c>
      <c r="G165" s="15">
        <v>45554</v>
      </c>
      <c r="H165" s="13">
        <f t="shared" si="28"/>
        <v>363</v>
      </c>
      <c r="I165" s="19">
        <v>5.05</v>
      </c>
      <c r="J165" s="13">
        <v>0.5</v>
      </c>
      <c r="K165" s="25">
        <v>0.005</v>
      </c>
      <c r="L165" s="13">
        <f t="shared" si="29"/>
        <v>0.9945</v>
      </c>
      <c r="M165" s="13" t="s">
        <v>398</v>
      </c>
      <c r="N165" s="22">
        <v>0.9945</v>
      </c>
      <c r="O165" s="22"/>
      <c r="P165" s="22">
        <f t="shared" si="26"/>
        <v>0.9945</v>
      </c>
      <c r="Q165" s="24"/>
    </row>
    <row r="166" s="2" customFormat="true" ht="28" customHeight="true" spans="1:17">
      <c r="A166" s="13">
        <v>162</v>
      </c>
      <c r="B166" s="13" t="s">
        <v>399</v>
      </c>
      <c r="C166" s="13" t="str">
        <f t="shared" si="31"/>
        <v>湖北贤特劳务有限公司</v>
      </c>
      <c r="D166" s="13" t="s">
        <v>24</v>
      </c>
      <c r="E166" s="16">
        <v>180</v>
      </c>
      <c r="F166" s="15">
        <v>45224</v>
      </c>
      <c r="G166" s="15">
        <v>45590</v>
      </c>
      <c r="H166" s="13">
        <f t="shared" si="28"/>
        <v>365</v>
      </c>
      <c r="I166" s="19">
        <v>6</v>
      </c>
      <c r="J166" s="13">
        <v>1.8</v>
      </c>
      <c r="K166" s="25">
        <v>0.01</v>
      </c>
      <c r="L166" s="13">
        <f t="shared" si="29"/>
        <v>1.8</v>
      </c>
      <c r="M166" s="13" t="s">
        <v>400</v>
      </c>
      <c r="N166" s="22">
        <v>1.8</v>
      </c>
      <c r="O166" s="22"/>
      <c r="P166" s="22">
        <f t="shared" si="26"/>
        <v>1.8</v>
      </c>
      <c r="Q166" s="13"/>
    </row>
    <row r="167" s="2" customFormat="true" ht="28" customHeight="true" spans="1:17">
      <c r="A167" s="13">
        <v>163</v>
      </c>
      <c r="B167" s="13" t="s">
        <v>397</v>
      </c>
      <c r="C167" s="13" t="str">
        <f t="shared" si="31"/>
        <v>武汉颢致物业管理有限责任公司</v>
      </c>
      <c r="D167" s="13" t="s">
        <v>24</v>
      </c>
      <c r="E167" s="16">
        <v>30</v>
      </c>
      <c r="F167" s="15">
        <v>45226</v>
      </c>
      <c r="G167" s="15">
        <v>45554</v>
      </c>
      <c r="H167" s="13">
        <f t="shared" si="28"/>
        <v>328</v>
      </c>
      <c r="I167" s="19">
        <v>5.05</v>
      </c>
      <c r="J167" s="13">
        <v>0.1375</v>
      </c>
      <c r="K167" s="25">
        <v>0.005</v>
      </c>
      <c r="L167" s="13">
        <f t="shared" si="29"/>
        <v>0.2695</v>
      </c>
      <c r="M167" s="13" t="s">
        <v>401</v>
      </c>
      <c r="N167" s="22">
        <v>0.2695</v>
      </c>
      <c r="O167" s="22"/>
      <c r="P167" s="22">
        <f t="shared" si="26"/>
        <v>0.2695</v>
      </c>
      <c r="Q167" s="24"/>
    </row>
    <row r="168" s="2" customFormat="true" ht="28" customHeight="true" spans="1:17">
      <c r="A168" s="13">
        <v>164</v>
      </c>
      <c r="B168" s="13" t="s">
        <v>402</v>
      </c>
      <c r="C168" s="13" t="str">
        <f t="shared" si="31"/>
        <v>武汉昊阳科技有限公司</v>
      </c>
      <c r="D168" s="13" t="s">
        <v>24</v>
      </c>
      <c r="E168" s="16">
        <v>1000</v>
      </c>
      <c r="F168" s="15">
        <v>45194</v>
      </c>
      <c r="G168" s="15">
        <v>45616</v>
      </c>
      <c r="H168" s="13">
        <f t="shared" si="28"/>
        <v>365</v>
      </c>
      <c r="I168" s="19">
        <v>4.4</v>
      </c>
      <c r="J168" s="13">
        <v>5.833333</v>
      </c>
      <c r="K168" s="25">
        <v>0.005</v>
      </c>
      <c r="L168" s="13">
        <f t="shared" si="29"/>
        <v>10</v>
      </c>
      <c r="M168" s="13" t="s">
        <v>403</v>
      </c>
      <c r="N168" s="22">
        <v>10</v>
      </c>
      <c r="O168" s="22"/>
      <c r="P168" s="22">
        <f t="shared" si="26"/>
        <v>10</v>
      </c>
      <c r="Q168" s="13"/>
    </row>
    <row r="169" s="2" customFormat="true" ht="28" customHeight="true" spans="1:17">
      <c r="A169" s="13">
        <v>165</v>
      </c>
      <c r="B169" s="13" t="s">
        <v>404</v>
      </c>
      <c r="C169" s="13" t="str">
        <f t="shared" si="31"/>
        <v>武汉诺安药业有限公司</v>
      </c>
      <c r="D169" s="13" t="s">
        <v>24</v>
      </c>
      <c r="E169" s="16">
        <v>1000</v>
      </c>
      <c r="F169" s="15">
        <v>45197</v>
      </c>
      <c r="G169" s="15">
        <v>45555</v>
      </c>
      <c r="H169" s="13">
        <f t="shared" si="28"/>
        <v>358</v>
      </c>
      <c r="I169" s="19">
        <v>5.05</v>
      </c>
      <c r="J169" s="13">
        <v>5</v>
      </c>
      <c r="K169" s="25">
        <v>0.005</v>
      </c>
      <c r="L169" s="13">
        <f t="shared" si="29"/>
        <v>9.8082</v>
      </c>
      <c r="M169" s="13" t="s">
        <v>405</v>
      </c>
      <c r="N169" s="22">
        <v>9.8082</v>
      </c>
      <c r="O169" s="22">
        <v>9.8082</v>
      </c>
      <c r="P169" s="22">
        <f t="shared" si="26"/>
        <v>0</v>
      </c>
      <c r="Q169" s="24" t="s">
        <v>16</v>
      </c>
    </row>
    <row r="170" s="2" customFormat="true" ht="28" customHeight="true" spans="1:17">
      <c r="A170" s="13">
        <v>166</v>
      </c>
      <c r="B170" s="13" t="s">
        <v>406</v>
      </c>
      <c r="C170" s="13" t="str">
        <f t="shared" si="31"/>
        <v>中部知光技术转移有限公司</v>
      </c>
      <c r="D170" s="13" t="s">
        <v>24</v>
      </c>
      <c r="E170" s="16">
        <v>160</v>
      </c>
      <c r="F170" s="15">
        <v>45196</v>
      </c>
      <c r="G170" s="15">
        <v>45555</v>
      </c>
      <c r="H170" s="13">
        <f t="shared" si="28"/>
        <v>359</v>
      </c>
      <c r="I170" s="19">
        <v>5.05</v>
      </c>
      <c r="J170" s="13">
        <v>0.8</v>
      </c>
      <c r="K170" s="25">
        <v>0.005</v>
      </c>
      <c r="L170" s="13">
        <f t="shared" si="29"/>
        <v>1.5736</v>
      </c>
      <c r="M170" s="13" t="s">
        <v>407</v>
      </c>
      <c r="N170" s="22">
        <v>1.5736</v>
      </c>
      <c r="O170" s="22">
        <v>1.5736</v>
      </c>
      <c r="P170" s="22">
        <f t="shared" si="26"/>
        <v>0</v>
      </c>
      <c r="Q170" s="24" t="s">
        <v>16</v>
      </c>
    </row>
    <row r="171" s="2" customFormat="true" ht="28" customHeight="true" spans="1:17">
      <c r="A171" s="13">
        <v>167</v>
      </c>
      <c r="B171" s="13" t="s">
        <v>233</v>
      </c>
      <c r="C171" s="13" t="str">
        <f t="shared" si="31"/>
        <v>武汉九州钰民医药科技有限公司</v>
      </c>
      <c r="D171" s="13" t="s">
        <v>24</v>
      </c>
      <c r="E171" s="16">
        <v>300</v>
      </c>
      <c r="F171" s="15">
        <v>45245</v>
      </c>
      <c r="G171" s="15">
        <v>45610</v>
      </c>
      <c r="H171" s="13">
        <f t="shared" si="28"/>
        <v>365</v>
      </c>
      <c r="I171" s="19">
        <v>3.9</v>
      </c>
      <c r="J171" s="13">
        <v>3</v>
      </c>
      <c r="K171" s="25">
        <v>0.01</v>
      </c>
      <c r="L171" s="13">
        <f t="shared" si="29"/>
        <v>3</v>
      </c>
      <c r="M171" s="13" t="s">
        <v>408</v>
      </c>
      <c r="N171" s="22">
        <v>0</v>
      </c>
      <c r="O171" s="22"/>
      <c r="P171" s="22">
        <f t="shared" si="26"/>
        <v>0</v>
      </c>
      <c r="Q171" s="24" t="s">
        <v>83</v>
      </c>
    </row>
    <row r="172" s="2" customFormat="true" ht="28" customHeight="true" spans="1:17">
      <c r="A172" s="13">
        <v>168</v>
      </c>
      <c r="B172" s="13" t="s">
        <v>409</v>
      </c>
      <c r="C172" s="13" t="str">
        <f t="shared" si="31"/>
        <v>湖北东峻汽车电子科技有限公司</v>
      </c>
      <c r="D172" s="13" t="s">
        <v>24</v>
      </c>
      <c r="E172" s="16">
        <v>214</v>
      </c>
      <c r="F172" s="15">
        <v>45274</v>
      </c>
      <c r="G172" s="15">
        <v>45577</v>
      </c>
      <c r="H172" s="13">
        <f t="shared" si="28"/>
        <v>303</v>
      </c>
      <c r="I172" s="19">
        <v>4.5</v>
      </c>
      <c r="J172" s="13">
        <v>2.14</v>
      </c>
      <c r="K172" s="25">
        <v>0.01</v>
      </c>
      <c r="L172" s="13">
        <f t="shared" si="29"/>
        <v>1.7764</v>
      </c>
      <c r="M172" s="13" t="s">
        <v>410</v>
      </c>
      <c r="N172" s="22">
        <v>1.7764</v>
      </c>
      <c r="O172" s="22"/>
      <c r="P172" s="22">
        <f t="shared" si="26"/>
        <v>1.7764</v>
      </c>
      <c r="Q172" s="24"/>
    </row>
    <row r="173" s="2" customFormat="true" ht="28" customHeight="true" spans="1:17">
      <c r="A173" s="13">
        <v>169</v>
      </c>
      <c r="B173" s="13" t="s">
        <v>411</v>
      </c>
      <c r="C173" s="13" t="str">
        <f t="shared" si="31"/>
        <v>武汉波睿达生物科技有限公司</v>
      </c>
      <c r="D173" s="13" t="s">
        <v>24</v>
      </c>
      <c r="E173" s="16">
        <v>300</v>
      </c>
      <c r="F173" s="15">
        <v>45225</v>
      </c>
      <c r="G173" s="15">
        <v>45587</v>
      </c>
      <c r="H173" s="13">
        <f t="shared" si="28"/>
        <v>362</v>
      </c>
      <c r="I173" s="19">
        <v>3.9</v>
      </c>
      <c r="J173" s="13">
        <v>1.5</v>
      </c>
      <c r="K173" s="25">
        <v>0.005</v>
      </c>
      <c r="L173" s="13">
        <f t="shared" si="29"/>
        <v>2.9753</v>
      </c>
      <c r="M173" s="13" t="s">
        <v>412</v>
      </c>
      <c r="N173" s="22">
        <v>2.9753</v>
      </c>
      <c r="O173" s="22"/>
      <c r="P173" s="22">
        <f t="shared" si="26"/>
        <v>2.9753</v>
      </c>
      <c r="Q173" s="13"/>
    </row>
    <row r="174" s="2" customFormat="true" ht="28" customHeight="true" spans="1:17">
      <c r="A174" s="13">
        <v>170</v>
      </c>
      <c r="B174" s="13" t="s">
        <v>409</v>
      </c>
      <c r="C174" s="13" t="str">
        <f t="shared" si="31"/>
        <v>湖北东峻汽车电子科技有限公司</v>
      </c>
      <c r="D174" s="13" t="s">
        <v>24</v>
      </c>
      <c r="E174" s="16">
        <v>500</v>
      </c>
      <c r="F174" s="15">
        <v>45258</v>
      </c>
      <c r="G174" s="15">
        <v>45577</v>
      </c>
      <c r="H174" s="13">
        <f t="shared" si="28"/>
        <v>319</v>
      </c>
      <c r="I174" s="19">
        <v>4.5</v>
      </c>
      <c r="J174" s="13">
        <v>5</v>
      </c>
      <c r="K174" s="25">
        <v>0.01</v>
      </c>
      <c r="L174" s="13">
        <f t="shared" si="29"/>
        <v>4.3698</v>
      </c>
      <c r="M174" s="13" t="s">
        <v>413</v>
      </c>
      <c r="N174" s="22">
        <v>4.3698</v>
      </c>
      <c r="O174" s="22"/>
      <c r="P174" s="22">
        <f t="shared" si="26"/>
        <v>4.3698</v>
      </c>
      <c r="Q174" s="24"/>
    </row>
    <row r="175" s="2" customFormat="true" ht="28" customHeight="true" spans="1:17">
      <c r="A175" s="13">
        <v>171</v>
      </c>
      <c r="B175" s="13" t="s">
        <v>414</v>
      </c>
      <c r="C175" s="13" t="str">
        <f t="shared" si="31"/>
        <v>全景智联（武汉）科技有限公司</v>
      </c>
      <c r="D175" s="13" t="s">
        <v>24</v>
      </c>
      <c r="E175" s="16">
        <v>500</v>
      </c>
      <c r="F175" s="15">
        <v>45267</v>
      </c>
      <c r="G175" s="15">
        <v>46363</v>
      </c>
      <c r="H175" s="13">
        <f t="shared" si="28"/>
        <v>365</v>
      </c>
      <c r="I175" s="19">
        <v>3.7</v>
      </c>
      <c r="J175" s="13">
        <v>7.5</v>
      </c>
      <c r="K175" s="25">
        <v>0.005</v>
      </c>
      <c r="L175" s="13">
        <f t="shared" si="29"/>
        <v>5</v>
      </c>
      <c r="M175" s="13" t="s">
        <v>415</v>
      </c>
      <c r="N175" s="22">
        <v>5</v>
      </c>
      <c r="O175" s="22"/>
      <c r="P175" s="22">
        <f t="shared" si="26"/>
        <v>5</v>
      </c>
      <c r="Q175" s="24"/>
    </row>
    <row r="176" s="2" customFormat="true" ht="28" customHeight="true" spans="1:17">
      <c r="A176" s="13">
        <v>172</v>
      </c>
      <c r="B176" s="13" t="s">
        <v>416</v>
      </c>
      <c r="C176" s="13" t="str">
        <f t="shared" si="31"/>
        <v>武汉诺伊激光科技有限公司</v>
      </c>
      <c r="D176" s="13" t="s">
        <v>24</v>
      </c>
      <c r="E176" s="16">
        <v>280</v>
      </c>
      <c r="F176" s="15">
        <v>45252</v>
      </c>
      <c r="G176" s="15">
        <v>45615</v>
      </c>
      <c r="H176" s="13">
        <f t="shared" si="28"/>
        <v>363</v>
      </c>
      <c r="I176" s="19">
        <v>5.05</v>
      </c>
      <c r="J176" s="13">
        <v>1.4</v>
      </c>
      <c r="K176" s="25">
        <v>0.005</v>
      </c>
      <c r="L176" s="13">
        <f t="shared" si="29"/>
        <v>2.7846</v>
      </c>
      <c r="M176" s="13" t="s">
        <v>417</v>
      </c>
      <c r="N176" s="22">
        <v>2.7846</v>
      </c>
      <c r="O176" s="22"/>
      <c r="P176" s="22">
        <f t="shared" si="26"/>
        <v>2.7846</v>
      </c>
      <c r="Q176" s="13"/>
    </row>
    <row r="177" s="2" customFormat="true" ht="28" customHeight="true" spans="1:17">
      <c r="A177" s="13">
        <v>173</v>
      </c>
      <c r="B177" s="13" t="s">
        <v>418</v>
      </c>
      <c r="C177" s="13" t="s">
        <v>419</v>
      </c>
      <c r="D177" s="13" t="s">
        <v>87</v>
      </c>
      <c r="E177" s="16">
        <v>80</v>
      </c>
      <c r="F177" s="15">
        <v>45238</v>
      </c>
      <c r="G177" s="15">
        <v>45534</v>
      </c>
      <c r="H177" s="13">
        <f t="shared" si="28"/>
        <v>296</v>
      </c>
      <c r="I177" s="19">
        <v>8.88</v>
      </c>
      <c r="J177" s="13">
        <v>0.8</v>
      </c>
      <c r="K177" s="25">
        <v>0.01</v>
      </c>
      <c r="L177" s="13">
        <f t="shared" si="29"/>
        <v>0.6487</v>
      </c>
      <c r="M177" s="13" t="s">
        <v>420</v>
      </c>
      <c r="N177" s="22">
        <v>0.6487</v>
      </c>
      <c r="O177" s="22"/>
      <c r="P177" s="22">
        <f t="shared" si="26"/>
        <v>0.6487</v>
      </c>
      <c r="Q177" s="13"/>
    </row>
    <row r="178" s="2" customFormat="true" ht="28" customHeight="true" spans="1:17">
      <c r="A178" s="13">
        <v>174</v>
      </c>
      <c r="B178" s="13" t="s">
        <v>421</v>
      </c>
      <c r="C178" s="13" t="s">
        <v>422</v>
      </c>
      <c r="D178" s="13" t="s">
        <v>87</v>
      </c>
      <c r="E178" s="16">
        <v>78</v>
      </c>
      <c r="F178" s="15">
        <v>45232</v>
      </c>
      <c r="G178" s="15">
        <v>45598</v>
      </c>
      <c r="H178" s="13">
        <f t="shared" si="28"/>
        <v>365</v>
      </c>
      <c r="I178" s="19">
        <v>8.88</v>
      </c>
      <c r="J178" s="13">
        <v>0.78</v>
      </c>
      <c r="K178" s="25">
        <v>0.01</v>
      </c>
      <c r="L178" s="13">
        <f t="shared" si="29"/>
        <v>0.78</v>
      </c>
      <c r="M178" s="13" t="s">
        <v>423</v>
      </c>
      <c r="N178" s="22">
        <v>0.78</v>
      </c>
      <c r="O178" s="22"/>
      <c r="P178" s="22">
        <f t="shared" si="26"/>
        <v>0.78</v>
      </c>
      <c r="Q178" s="13"/>
    </row>
    <row r="179" s="2" customFormat="true" ht="28" customHeight="true" spans="1:17">
      <c r="A179" s="13">
        <v>175</v>
      </c>
      <c r="B179" s="13" t="s">
        <v>424</v>
      </c>
      <c r="C179" s="13" t="str">
        <f t="shared" ref="C179:C184" si="32">B179</f>
        <v>武汉洛芙科技有限公司</v>
      </c>
      <c r="D179" s="13" t="s">
        <v>24</v>
      </c>
      <c r="E179" s="16">
        <v>1000</v>
      </c>
      <c r="F179" s="15">
        <v>45254</v>
      </c>
      <c r="G179" s="15">
        <v>45615</v>
      </c>
      <c r="H179" s="13">
        <f t="shared" si="28"/>
        <v>361</v>
      </c>
      <c r="I179" s="19">
        <v>5.05</v>
      </c>
      <c r="J179" s="13">
        <v>5</v>
      </c>
      <c r="K179" s="25">
        <v>0.005</v>
      </c>
      <c r="L179" s="13">
        <f t="shared" si="29"/>
        <v>9.8904</v>
      </c>
      <c r="M179" s="13" t="s">
        <v>425</v>
      </c>
      <c r="N179" s="22">
        <v>9.8904</v>
      </c>
      <c r="O179" s="22"/>
      <c r="P179" s="22">
        <f t="shared" si="26"/>
        <v>9.8904</v>
      </c>
      <c r="Q179" s="13"/>
    </row>
    <row r="180" s="2" customFormat="true" ht="28" customHeight="true" spans="1:17">
      <c r="A180" s="13">
        <v>176</v>
      </c>
      <c r="B180" s="13" t="s">
        <v>416</v>
      </c>
      <c r="C180" s="13" t="str">
        <f t="shared" si="32"/>
        <v>武汉诺伊激光科技有限公司</v>
      </c>
      <c r="D180" s="13" t="s">
        <v>24</v>
      </c>
      <c r="E180" s="16">
        <v>110</v>
      </c>
      <c r="F180" s="15">
        <v>45252</v>
      </c>
      <c r="G180" s="15">
        <v>45615</v>
      </c>
      <c r="H180" s="13">
        <f t="shared" si="28"/>
        <v>363</v>
      </c>
      <c r="I180" s="19">
        <v>5.05</v>
      </c>
      <c r="J180" s="13">
        <v>0.55</v>
      </c>
      <c r="K180" s="25">
        <v>0.005</v>
      </c>
      <c r="L180" s="13">
        <f t="shared" si="29"/>
        <v>1.0939</v>
      </c>
      <c r="M180" s="13" t="s">
        <v>426</v>
      </c>
      <c r="N180" s="22">
        <v>1.0939</v>
      </c>
      <c r="O180" s="22"/>
      <c r="P180" s="22">
        <f t="shared" si="26"/>
        <v>1.0939</v>
      </c>
      <c r="Q180" s="13"/>
    </row>
    <row r="181" s="2" customFormat="true" ht="28" customHeight="true" spans="1:17">
      <c r="A181" s="13">
        <v>177</v>
      </c>
      <c r="B181" s="13" t="s">
        <v>427</v>
      </c>
      <c r="C181" s="13" t="str">
        <f t="shared" si="32"/>
        <v>时代华易（武汉）信息技术有限公司</v>
      </c>
      <c r="D181" s="13" t="s">
        <v>24</v>
      </c>
      <c r="E181" s="16">
        <v>300</v>
      </c>
      <c r="F181" s="15">
        <v>45280</v>
      </c>
      <c r="G181" s="15">
        <v>45646</v>
      </c>
      <c r="H181" s="13">
        <f t="shared" si="28"/>
        <v>365</v>
      </c>
      <c r="I181" s="19">
        <v>4.45</v>
      </c>
      <c r="J181" s="13">
        <v>3</v>
      </c>
      <c r="K181" s="25">
        <v>0.01</v>
      </c>
      <c r="L181" s="13">
        <f t="shared" si="29"/>
        <v>3</v>
      </c>
      <c r="M181" s="13" t="s">
        <v>428</v>
      </c>
      <c r="N181" s="22">
        <v>3</v>
      </c>
      <c r="O181" s="22"/>
      <c r="P181" s="22">
        <f t="shared" si="26"/>
        <v>3</v>
      </c>
      <c r="Q181" s="24"/>
    </row>
    <row r="182" s="2" customFormat="true" ht="28" customHeight="true" spans="1:17">
      <c r="A182" s="13">
        <v>178</v>
      </c>
      <c r="B182" s="13" t="s">
        <v>429</v>
      </c>
      <c r="C182" s="13" t="str">
        <f t="shared" si="32"/>
        <v>武汉优派建筑装饰工程有限公司</v>
      </c>
      <c r="D182" s="13" t="s">
        <v>24</v>
      </c>
      <c r="E182" s="16">
        <v>200</v>
      </c>
      <c r="F182" s="15">
        <v>45271</v>
      </c>
      <c r="G182" s="15">
        <v>45553</v>
      </c>
      <c r="H182" s="13">
        <f t="shared" si="28"/>
        <v>282</v>
      </c>
      <c r="I182" s="19">
        <v>5.18</v>
      </c>
      <c r="J182" s="13">
        <v>2</v>
      </c>
      <c r="K182" s="25">
        <v>0.01</v>
      </c>
      <c r="L182" s="13">
        <f t="shared" si="29"/>
        <v>1.5452</v>
      </c>
      <c r="M182" s="13" t="s">
        <v>430</v>
      </c>
      <c r="N182" s="22">
        <v>1.5452</v>
      </c>
      <c r="O182" s="22"/>
      <c r="P182" s="22">
        <f t="shared" si="26"/>
        <v>1.5452</v>
      </c>
      <c r="Q182" s="24"/>
    </row>
    <row r="183" s="2" customFormat="true" ht="28" customHeight="true" spans="1:17">
      <c r="A183" s="13">
        <v>179</v>
      </c>
      <c r="B183" s="13" t="s">
        <v>431</v>
      </c>
      <c r="C183" s="13" t="str">
        <f t="shared" si="32"/>
        <v>武汉兴力塑胶有限公司</v>
      </c>
      <c r="D183" s="13" t="s">
        <v>24</v>
      </c>
      <c r="E183" s="16">
        <v>300</v>
      </c>
      <c r="F183" s="15">
        <v>45289</v>
      </c>
      <c r="G183" s="15">
        <v>45654</v>
      </c>
      <c r="H183" s="13">
        <f t="shared" si="28"/>
        <v>365</v>
      </c>
      <c r="I183" s="19">
        <v>4</v>
      </c>
      <c r="J183" s="13">
        <v>3</v>
      </c>
      <c r="K183" s="25">
        <v>0.01</v>
      </c>
      <c r="L183" s="13">
        <f t="shared" si="29"/>
        <v>3</v>
      </c>
      <c r="M183" s="13" t="s">
        <v>432</v>
      </c>
      <c r="N183" s="22">
        <v>3</v>
      </c>
      <c r="O183" s="22"/>
      <c r="P183" s="22">
        <f t="shared" si="26"/>
        <v>3</v>
      </c>
      <c r="Q183" s="24"/>
    </row>
    <row r="184" s="2" customFormat="true" ht="28" customHeight="true" spans="1:17">
      <c r="A184" s="13">
        <v>180</v>
      </c>
      <c r="B184" s="13" t="s">
        <v>433</v>
      </c>
      <c r="C184" s="13" t="str">
        <f t="shared" si="32"/>
        <v>湖北华辰九州能源有限公司</v>
      </c>
      <c r="D184" s="13" t="s">
        <v>24</v>
      </c>
      <c r="E184" s="16">
        <v>200</v>
      </c>
      <c r="F184" s="15">
        <v>45274</v>
      </c>
      <c r="G184" s="15">
        <v>45611</v>
      </c>
      <c r="H184" s="13">
        <f t="shared" si="28"/>
        <v>337</v>
      </c>
      <c r="I184" s="19">
        <v>5.05</v>
      </c>
      <c r="J184" s="13">
        <v>1</v>
      </c>
      <c r="K184" s="25">
        <v>0.005</v>
      </c>
      <c r="L184" s="13">
        <f t="shared" si="29"/>
        <v>1.8465</v>
      </c>
      <c r="M184" s="13" t="s">
        <v>434</v>
      </c>
      <c r="N184" s="22">
        <v>1.8465</v>
      </c>
      <c r="O184" s="22">
        <v>1.8373</v>
      </c>
      <c r="P184" s="22">
        <f t="shared" si="26"/>
        <v>0.0092000000000001</v>
      </c>
      <c r="Q184" s="13"/>
    </row>
    <row r="185" s="2" customFormat="true" ht="28" customHeight="true" spans="1:17">
      <c r="A185" s="13">
        <v>181</v>
      </c>
      <c r="B185" s="13" t="s">
        <v>435</v>
      </c>
      <c r="C185" s="13" t="s">
        <v>436</v>
      </c>
      <c r="D185" s="13" t="s">
        <v>87</v>
      </c>
      <c r="E185" s="16">
        <v>80</v>
      </c>
      <c r="F185" s="15">
        <v>45268</v>
      </c>
      <c r="G185" s="15">
        <v>45634</v>
      </c>
      <c r="H185" s="13">
        <f t="shared" si="28"/>
        <v>365</v>
      </c>
      <c r="I185" s="19">
        <v>8.88</v>
      </c>
      <c r="J185" s="13">
        <v>0.8</v>
      </c>
      <c r="K185" s="25">
        <v>0.01</v>
      </c>
      <c r="L185" s="13">
        <f t="shared" si="29"/>
        <v>0.8</v>
      </c>
      <c r="M185" s="13" t="s">
        <v>437</v>
      </c>
      <c r="N185" s="22">
        <v>0.8</v>
      </c>
      <c r="O185" s="22"/>
      <c r="P185" s="22">
        <f t="shared" si="26"/>
        <v>0.8</v>
      </c>
      <c r="Q185" s="24"/>
    </row>
    <row r="186" s="2" customFormat="true" ht="28" customHeight="true" spans="1:17">
      <c r="A186" s="13">
        <v>182</v>
      </c>
      <c r="B186" s="13" t="s">
        <v>438</v>
      </c>
      <c r="C186" s="13" t="str">
        <f t="shared" ref="C186:C189" si="33">B186</f>
        <v>武汉欧加商贸有限公司</v>
      </c>
      <c r="D186" s="13" t="s">
        <v>24</v>
      </c>
      <c r="E186" s="16">
        <v>300</v>
      </c>
      <c r="F186" s="15">
        <v>45286</v>
      </c>
      <c r="G186" s="15">
        <v>45652</v>
      </c>
      <c r="H186" s="13">
        <f t="shared" si="28"/>
        <v>365</v>
      </c>
      <c r="I186" s="19">
        <v>6</v>
      </c>
      <c r="J186" s="13">
        <v>3</v>
      </c>
      <c r="K186" s="25">
        <v>0.01</v>
      </c>
      <c r="L186" s="13">
        <f t="shared" si="29"/>
        <v>3</v>
      </c>
      <c r="M186" s="13" t="s">
        <v>439</v>
      </c>
      <c r="N186" s="22">
        <v>3</v>
      </c>
      <c r="O186" s="22"/>
      <c r="P186" s="22">
        <f t="shared" si="26"/>
        <v>3</v>
      </c>
      <c r="Q186" s="24"/>
    </row>
    <row r="187" s="2" customFormat="true" ht="28" customHeight="true" spans="1:17">
      <c r="A187" s="13">
        <v>183</v>
      </c>
      <c r="B187" s="13" t="s">
        <v>222</v>
      </c>
      <c r="C187" s="13" t="str">
        <f t="shared" si="33"/>
        <v>武汉东方骏驰精密制造有限公司</v>
      </c>
      <c r="D187" s="13" t="s">
        <v>24</v>
      </c>
      <c r="E187" s="16">
        <v>1000</v>
      </c>
      <c r="F187" s="15">
        <v>45259</v>
      </c>
      <c r="G187" s="15">
        <v>45989</v>
      </c>
      <c r="H187" s="13">
        <f t="shared" si="28"/>
        <v>365</v>
      </c>
      <c r="I187" s="19">
        <v>4</v>
      </c>
      <c r="J187" s="13">
        <v>20</v>
      </c>
      <c r="K187" s="25">
        <v>0.01</v>
      </c>
      <c r="L187" s="13">
        <f t="shared" si="29"/>
        <v>10</v>
      </c>
      <c r="M187" s="13" t="s">
        <v>440</v>
      </c>
      <c r="N187" s="22">
        <v>5</v>
      </c>
      <c r="O187" s="22"/>
      <c r="P187" s="22">
        <f t="shared" si="26"/>
        <v>5</v>
      </c>
      <c r="Q187" s="24"/>
    </row>
    <row r="188" s="2" customFormat="true" ht="28" customHeight="true" spans="1:17">
      <c r="A188" s="13">
        <v>184</v>
      </c>
      <c r="B188" s="13" t="s">
        <v>363</v>
      </c>
      <c r="C188" s="13" t="str">
        <f t="shared" si="33"/>
        <v>唯阜德（武汉）科技有限公司</v>
      </c>
      <c r="D188" s="13" t="s">
        <v>24</v>
      </c>
      <c r="E188" s="16">
        <v>200</v>
      </c>
      <c r="F188" s="15">
        <v>45287</v>
      </c>
      <c r="G188" s="15">
        <v>45653</v>
      </c>
      <c r="H188" s="13">
        <f t="shared" si="28"/>
        <v>365</v>
      </c>
      <c r="I188" s="19">
        <v>4</v>
      </c>
      <c r="J188" s="13">
        <v>1</v>
      </c>
      <c r="K188" s="25">
        <v>0.005</v>
      </c>
      <c r="L188" s="13">
        <f t="shared" si="29"/>
        <v>2</v>
      </c>
      <c r="M188" s="13" t="s">
        <v>441</v>
      </c>
      <c r="N188" s="22">
        <v>2</v>
      </c>
      <c r="O188" s="22"/>
      <c r="P188" s="22">
        <f t="shared" si="26"/>
        <v>2</v>
      </c>
      <c r="Q188" s="13"/>
    </row>
    <row r="189" s="2" customFormat="true" ht="28" customHeight="true" spans="1:17">
      <c r="A189" s="13">
        <v>185</v>
      </c>
      <c r="B189" s="13" t="s">
        <v>442</v>
      </c>
      <c r="C189" s="13" t="str">
        <f t="shared" si="33"/>
        <v>武汉九龙建安装饰工程有限公司</v>
      </c>
      <c r="D189" s="13" t="s">
        <v>24</v>
      </c>
      <c r="E189" s="16">
        <v>180</v>
      </c>
      <c r="F189" s="15">
        <v>45280</v>
      </c>
      <c r="G189" s="15">
        <v>45646</v>
      </c>
      <c r="H189" s="13">
        <f t="shared" si="28"/>
        <v>365</v>
      </c>
      <c r="I189" s="19">
        <v>6</v>
      </c>
      <c r="J189" s="13">
        <v>1.8</v>
      </c>
      <c r="K189" s="25">
        <v>0.01</v>
      </c>
      <c r="L189" s="13">
        <f t="shared" si="29"/>
        <v>1.8</v>
      </c>
      <c r="M189" s="13" t="s">
        <v>443</v>
      </c>
      <c r="N189" s="22">
        <v>1.8</v>
      </c>
      <c r="O189" s="22"/>
      <c r="P189" s="22">
        <f t="shared" si="26"/>
        <v>1.8</v>
      </c>
      <c r="Q189" s="24"/>
    </row>
    <row r="190" s="2" customFormat="true" ht="28" customHeight="true" spans="1:17">
      <c r="A190" s="13">
        <v>186</v>
      </c>
      <c r="B190" s="13" t="s">
        <v>444</v>
      </c>
      <c r="C190" s="13" t="s">
        <v>444</v>
      </c>
      <c r="D190" s="13" t="s">
        <v>24</v>
      </c>
      <c r="E190" s="16">
        <v>240</v>
      </c>
      <c r="F190" s="15">
        <v>45055</v>
      </c>
      <c r="G190" s="15">
        <v>45418</v>
      </c>
      <c r="H190" s="13">
        <v>363</v>
      </c>
      <c r="I190" s="19">
        <v>6</v>
      </c>
      <c r="J190" s="13">
        <v>1.2</v>
      </c>
      <c r="K190" s="25">
        <v>0.005</v>
      </c>
      <c r="L190" s="13">
        <v>2.3868</v>
      </c>
      <c r="M190" s="13"/>
      <c r="N190" s="22"/>
      <c r="O190" s="22">
        <v>0.8951</v>
      </c>
      <c r="P190" s="22">
        <f t="shared" si="26"/>
        <v>-0.8951</v>
      </c>
      <c r="Q190" s="24" t="s">
        <v>445</v>
      </c>
    </row>
    <row r="191" s="3" customFormat="true" ht="28" customHeight="true" spans="1:17">
      <c r="A191" s="26" t="s">
        <v>446</v>
      </c>
      <c r="B191" s="27"/>
      <c r="C191" s="27"/>
      <c r="D191" s="27"/>
      <c r="E191" s="30">
        <f>SUM(E5:E189)</f>
        <v>59478.9</v>
      </c>
      <c r="F191" s="30"/>
      <c r="G191" s="30"/>
      <c r="H191" s="30"/>
      <c r="I191" s="30"/>
      <c r="J191" s="30"/>
      <c r="K191" s="30"/>
      <c r="L191" s="30">
        <f>SUM(L5:L189)</f>
        <v>530.9626</v>
      </c>
      <c r="M191" s="30"/>
      <c r="N191" s="30">
        <f t="shared" ref="N191:P191" si="34">SUM(N5:N190)</f>
        <v>510.6227</v>
      </c>
      <c r="O191" s="30">
        <f t="shared" si="34"/>
        <v>54.9592</v>
      </c>
      <c r="P191" s="30">
        <f t="shared" si="34"/>
        <v>455.6635</v>
      </c>
      <c r="Q191" s="32"/>
    </row>
    <row r="192" s="4" customFormat="true" ht="12" spans="1:16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N192" s="31"/>
      <c r="O192" s="31"/>
      <c r="P192" s="31"/>
    </row>
    <row r="193" s="5" customFormat="true" ht="12" spans="12:16">
      <c r="L193" s="5">
        <v>456.5586</v>
      </c>
      <c r="N193" s="36"/>
      <c r="O193" s="36"/>
      <c r="P193" s="36"/>
    </row>
    <row r="194" s="5" customFormat="true" ht="12" spans="12:16">
      <c r="L194" s="5">
        <f>L191-L193</f>
        <v>74.4039999999999</v>
      </c>
      <c r="N194" s="36"/>
      <c r="O194" s="36"/>
      <c r="P194" s="36"/>
    </row>
    <row r="195" s="5" customFormat="true" ht="12" spans="1:1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N195" s="36"/>
      <c r="O195" s="36"/>
      <c r="P195" s="36"/>
    </row>
    <row r="196" s="5" customFormat="true" ht="12" spans="1:1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N196" s="36"/>
      <c r="O196" s="36"/>
      <c r="P196" s="36"/>
    </row>
    <row r="197" s="5" customFormat="true" ht="12" spans="14:16">
      <c r="N197" s="36"/>
      <c r="O197" s="36"/>
      <c r="P197" s="36"/>
    </row>
    <row r="198" s="5" customFormat="true" ht="26" customHeight="true" spans="1:1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N198" s="36"/>
      <c r="O198" s="36"/>
      <c r="P198" s="36"/>
    </row>
    <row r="199" s="5" customFormat="true" ht="12" spans="14:16">
      <c r="N199" s="36"/>
      <c r="O199" s="36"/>
      <c r="P199" s="36"/>
    </row>
    <row r="200" s="5" customFormat="true" ht="12" spans="14:16">
      <c r="N200" s="36"/>
      <c r="O200" s="36"/>
      <c r="P200" s="36"/>
    </row>
    <row r="201" s="5" customFormat="true" ht="12" spans="14:16">
      <c r="N201" s="36"/>
      <c r="O201" s="36"/>
      <c r="P201" s="36"/>
    </row>
    <row r="202" s="5" customFormat="true" ht="12" spans="14:16">
      <c r="N202" s="36"/>
      <c r="O202" s="36"/>
      <c r="P202" s="36"/>
    </row>
    <row r="203" s="5" customFormat="true" ht="12" spans="14:16">
      <c r="N203" s="36"/>
      <c r="O203" s="36"/>
      <c r="P203" s="36"/>
    </row>
    <row r="204" s="5" customFormat="true" ht="12" spans="1:16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N204" s="36"/>
      <c r="O204" s="36"/>
      <c r="P204" s="36"/>
    </row>
    <row r="205" s="5" customFormat="true" ht="12" spans="14:16">
      <c r="N205" s="36"/>
      <c r="O205" s="36"/>
      <c r="P205" s="36"/>
    </row>
    <row r="206" s="5" customFormat="true" ht="12" spans="14:16">
      <c r="N206" s="36"/>
      <c r="O206" s="36"/>
      <c r="P206" s="36"/>
    </row>
    <row r="207" s="5" customFormat="true" ht="12" spans="14:16">
      <c r="N207" s="36"/>
      <c r="O207" s="36"/>
      <c r="P207" s="36"/>
    </row>
    <row r="208" s="6" customFormat="true" customHeight="true" spans="6:17">
      <c r="F208" s="34"/>
      <c r="G208" s="34"/>
      <c r="K208" s="35"/>
      <c r="Q208" s="37"/>
    </row>
    <row r="209" s="6" customFormat="true" customHeight="true" spans="6:17">
      <c r="F209" s="34"/>
      <c r="G209" s="34"/>
      <c r="K209" s="35"/>
      <c r="Q209" s="37"/>
    </row>
    <row r="210" s="6" customFormat="true" customHeight="true" spans="6:17">
      <c r="F210" s="34"/>
      <c r="G210" s="34"/>
      <c r="K210" s="35"/>
      <c r="Q210" s="37"/>
    </row>
    <row r="211" s="6" customFormat="true" customHeight="true" spans="6:17">
      <c r="F211" s="34"/>
      <c r="G211" s="34"/>
      <c r="K211" s="35"/>
      <c r="Q211" s="37"/>
    </row>
    <row r="212" s="6" customFormat="true" customHeight="true" spans="6:17">
      <c r="F212" s="34"/>
      <c r="G212" s="34"/>
      <c r="K212" s="35"/>
      <c r="Q212" s="37"/>
    </row>
    <row r="213" s="6" customFormat="true" customHeight="true" spans="6:17">
      <c r="F213" s="34"/>
      <c r="G213" s="34"/>
      <c r="K213" s="35"/>
      <c r="Q213" s="37"/>
    </row>
    <row r="214" s="6" customFormat="true" customHeight="true" spans="6:17">
      <c r="F214" s="34"/>
      <c r="G214" s="34"/>
      <c r="K214" s="35"/>
      <c r="Q214" s="37"/>
    </row>
    <row r="215" s="6" customFormat="true" customHeight="true" spans="6:17">
      <c r="F215" s="34"/>
      <c r="G215" s="34"/>
      <c r="K215" s="35"/>
      <c r="Q215" s="37"/>
    </row>
  </sheetData>
  <autoFilter ref="A4:Q191">
    <extLst/>
  </autoFilter>
  <mergeCells count="6">
    <mergeCell ref="B2:Q2"/>
    <mergeCell ref="A191:D191"/>
    <mergeCell ref="A195:L195"/>
    <mergeCell ref="A196:L196"/>
    <mergeCell ref="A198:L198"/>
    <mergeCell ref="A204:L204"/>
  </mergeCells>
  <pageMargins left="0.472222222222222" right="0.236111111111111" top="0.629861111111111" bottom="0.511805555555556" header="0.5" footer="0.354166666666667"/>
  <pageSetup paperSize="9" scale="4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12077</dc:creator>
  <cp:lastModifiedBy>王智</cp:lastModifiedBy>
  <dcterms:created xsi:type="dcterms:W3CDTF">2025-09-03T12:09:00Z</dcterms:created>
  <dcterms:modified xsi:type="dcterms:W3CDTF">2025-09-18T16:18:54Z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D37F1699139C4A879A86F257E6DBFA77_11</vt:lpwstr>
  </property>
  <property fmtid="{D5CDD505-2E9C-101B-9397-08002B2CF9AE}" pid="3" name="KSOProductBuildVer">
    <vt:lpwstr>2052-11.8.2.9695</vt:lpwstr>
  </property>
</Properties>
</file>